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t.local\hakom\Mape_Odjela\Analiza tržišta\Ažuriranje BU-LRIC modela-2023\Veleprodajne cijene\2023\Veleprodajne cijene\M2_exM14\Javna rasprava\Materijali za Vijeće_JR\"/>
    </mc:Choice>
  </mc:AlternateContent>
  <bookViews>
    <workbookView xWindow="0" yWindow="0" windowWidth="28800" windowHeight="13590"/>
  </bookViews>
  <sheets>
    <sheet name="Sheet1" sheetId="1" r:id="rId1"/>
  </sheets>
  <externalReferences>
    <externalReference r:id="rId2"/>
  </externalReferences>
  <definedNames>
    <definedName name="input.demand">'[1]1A INP DEMAND'!$D$1044:$BA$1243</definedName>
    <definedName name="services.unit">'[1]0A PAR SERVICES'!$L$9:$L$208</definedName>
    <definedName name="services.variable">'[1]0A PAR SERVICES'!$S$9:$S$208</definedName>
    <definedName name="time.vector">'[1]0D PAR OTHER'!$B$31:$AY$31</definedName>
  </definedName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369" i="1" l="1"/>
  <c r="CG369" i="1"/>
  <c r="CH368" i="1"/>
  <c r="CG368" i="1"/>
  <c r="CH367" i="1"/>
  <c r="CG367" i="1"/>
  <c r="CH366" i="1"/>
  <c r="CG366" i="1"/>
  <c r="CH365" i="1"/>
  <c r="CG365" i="1"/>
  <c r="CH364" i="1"/>
  <c r="CG364" i="1"/>
  <c r="CH359" i="1"/>
  <c r="CH353" i="1"/>
  <c r="CG353" i="1"/>
  <c r="CH352" i="1"/>
  <c r="CG352" i="1"/>
  <c r="CH351" i="1"/>
  <c r="CG351" i="1"/>
  <c r="CH350" i="1"/>
  <c r="CG350" i="1"/>
  <c r="CH349" i="1"/>
  <c r="CG349" i="1"/>
  <c r="CH348" i="1"/>
  <c r="CG348" i="1"/>
  <c r="CH347" i="1"/>
  <c r="CG347" i="1"/>
  <c r="CH346" i="1"/>
  <c r="CG346" i="1"/>
  <c r="CH345" i="1"/>
  <c r="CG345" i="1"/>
  <c r="CH344" i="1"/>
  <c r="CG344" i="1"/>
  <c r="CH343" i="1"/>
  <c r="CG343" i="1"/>
  <c r="CH342" i="1"/>
  <c r="CG342" i="1"/>
  <c r="CH341" i="1"/>
  <c r="CG341" i="1"/>
  <c r="CH340" i="1"/>
  <c r="CG340" i="1"/>
  <c r="CH339" i="1"/>
  <c r="CG339" i="1"/>
  <c r="CH338" i="1"/>
  <c r="CG338" i="1"/>
  <c r="CH333" i="1"/>
  <c r="CH326" i="1"/>
  <c r="CG326" i="1"/>
  <c r="CH325" i="1"/>
  <c r="CG325" i="1"/>
  <c r="CH324" i="1"/>
  <c r="CG324" i="1"/>
  <c r="CH323" i="1"/>
  <c r="CG323" i="1"/>
  <c r="CH322" i="1"/>
  <c r="CG322" i="1"/>
  <c r="CH321" i="1"/>
  <c r="CG321" i="1"/>
  <c r="CH320" i="1"/>
  <c r="CG320" i="1"/>
  <c r="CH319" i="1"/>
  <c r="CG319" i="1"/>
  <c r="CH318" i="1"/>
  <c r="CG318" i="1"/>
  <c r="CH317" i="1"/>
  <c r="CG317" i="1"/>
  <c r="CH316" i="1"/>
  <c r="CG316" i="1"/>
  <c r="CH315" i="1"/>
  <c r="CG315" i="1"/>
  <c r="CH314" i="1"/>
  <c r="CG314" i="1"/>
  <c r="CH313" i="1"/>
  <c r="CG313" i="1"/>
  <c r="CH312" i="1"/>
  <c r="CG312" i="1"/>
  <c r="CH311" i="1"/>
  <c r="CG311" i="1"/>
  <c r="CH310" i="1"/>
  <c r="CG310" i="1"/>
  <c r="CH309" i="1"/>
  <c r="CG309" i="1"/>
  <c r="CH308" i="1"/>
  <c r="CG308" i="1"/>
  <c r="CH307" i="1"/>
  <c r="CG307" i="1"/>
  <c r="CH306" i="1"/>
  <c r="CG306" i="1"/>
  <c r="CH305" i="1"/>
  <c r="CG305" i="1"/>
  <c r="CH304" i="1"/>
  <c r="CG304" i="1"/>
  <c r="CH299" i="1"/>
  <c r="CG299" i="1"/>
  <c r="CH298" i="1"/>
  <c r="CG298" i="1"/>
  <c r="CH297" i="1"/>
  <c r="CG297" i="1"/>
  <c r="CH296" i="1"/>
  <c r="CG296" i="1"/>
  <c r="CH295" i="1"/>
  <c r="CG295" i="1"/>
  <c r="CH294" i="1"/>
  <c r="CG294" i="1"/>
  <c r="CH293" i="1"/>
  <c r="CG293" i="1"/>
  <c r="CH292" i="1"/>
  <c r="CG292" i="1"/>
  <c r="CH291" i="1"/>
  <c r="CG291" i="1"/>
  <c r="CH290" i="1"/>
  <c r="CG290" i="1"/>
  <c r="CH289" i="1"/>
  <c r="CG289" i="1"/>
  <c r="CH288" i="1"/>
  <c r="CG288" i="1"/>
  <c r="CH287" i="1"/>
  <c r="CG287" i="1"/>
  <c r="CH286" i="1"/>
  <c r="CG286" i="1"/>
  <c r="CH285" i="1"/>
  <c r="CG285" i="1"/>
  <c r="CG279" i="1"/>
  <c r="CG278" i="1"/>
  <c r="CK269" i="1"/>
  <c r="CJ269" i="1"/>
  <c r="CI269" i="1"/>
  <c r="CH269" i="1"/>
  <c r="CG269" i="1"/>
  <c r="CK268" i="1"/>
  <c r="CJ268" i="1"/>
  <c r="CI268" i="1"/>
  <c r="CH268" i="1"/>
  <c r="CG268" i="1"/>
  <c r="CK267" i="1"/>
  <c r="CJ267" i="1"/>
  <c r="CI267" i="1"/>
  <c r="CH267" i="1"/>
  <c r="CG267" i="1"/>
  <c r="CK266" i="1"/>
  <c r="CJ266" i="1"/>
  <c r="CI266" i="1"/>
  <c r="CH266" i="1"/>
  <c r="CG266" i="1"/>
  <c r="CK265" i="1"/>
  <c r="CJ265" i="1"/>
  <c r="CI265" i="1"/>
  <c r="CH265" i="1"/>
  <c r="CG265" i="1"/>
  <c r="CK264" i="1"/>
  <c r="CJ264" i="1"/>
  <c r="CI264" i="1"/>
  <c r="CH264" i="1"/>
  <c r="CG264" i="1"/>
  <c r="CK263" i="1"/>
  <c r="CJ263" i="1"/>
  <c r="CI263" i="1"/>
  <c r="CH263" i="1"/>
  <c r="CG263" i="1"/>
  <c r="CK262" i="1"/>
  <c r="CJ262" i="1"/>
  <c r="CI262" i="1"/>
  <c r="CH262" i="1"/>
  <c r="CG262" i="1"/>
  <c r="CK261" i="1"/>
  <c r="CJ261" i="1"/>
  <c r="CI261" i="1"/>
  <c r="CH261" i="1"/>
  <c r="CG261" i="1"/>
  <c r="CK260" i="1"/>
  <c r="CJ260" i="1"/>
  <c r="CI260" i="1"/>
  <c r="CH260" i="1"/>
  <c r="CG260" i="1"/>
  <c r="CK259" i="1"/>
  <c r="CJ259" i="1"/>
  <c r="CI259" i="1"/>
  <c r="CH259" i="1"/>
  <c r="CG259" i="1"/>
  <c r="CM252" i="1"/>
  <c r="CL252" i="1"/>
  <c r="CK252" i="1"/>
  <c r="CJ252" i="1"/>
  <c r="CI252" i="1"/>
  <c r="CM251" i="1"/>
  <c r="CL251" i="1"/>
  <c r="CK251" i="1"/>
  <c r="CJ251" i="1"/>
  <c r="CI251" i="1"/>
  <c r="CM250" i="1"/>
  <c r="CL250" i="1"/>
  <c r="CK250" i="1"/>
  <c r="CJ250" i="1"/>
  <c r="CI250" i="1"/>
  <c r="CM249" i="1"/>
  <c r="CL249" i="1"/>
  <c r="CK249" i="1"/>
  <c r="CJ249" i="1"/>
  <c r="CI249" i="1"/>
  <c r="CM248" i="1"/>
  <c r="CL248" i="1"/>
  <c r="CK248" i="1"/>
  <c r="CJ248" i="1"/>
  <c r="CI248" i="1"/>
  <c r="CM247" i="1"/>
  <c r="CL247" i="1"/>
  <c r="CK247" i="1"/>
  <c r="CJ247" i="1"/>
  <c r="CI247" i="1"/>
  <c r="CM246" i="1"/>
  <c r="CL246" i="1"/>
  <c r="CK246" i="1"/>
  <c r="CJ246" i="1"/>
  <c r="CI246" i="1"/>
  <c r="CM245" i="1"/>
  <c r="CL245" i="1"/>
  <c r="CK245" i="1"/>
  <c r="CJ245" i="1"/>
  <c r="CI245" i="1"/>
  <c r="CM244" i="1"/>
  <c r="CL244" i="1"/>
  <c r="CK244" i="1"/>
  <c r="CJ244" i="1"/>
  <c r="CI244" i="1"/>
  <c r="CG244" i="1"/>
  <c r="CM243" i="1"/>
  <c r="CL243" i="1"/>
  <c r="CK243" i="1"/>
  <c r="CJ243" i="1"/>
  <c r="CI243" i="1"/>
  <c r="CG243" i="1"/>
  <c r="CM242" i="1"/>
  <c r="CL242" i="1"/>
  <c r="CK242" i="1"/>
  <c r="CJ242" i="1"/>
  <c r="CI242" i="1"/>
  <c r="CG242" i="1"/>
  <c r="CM234" i="1"/>
  <c r="CL234" i="1"/>
  <c r="CK234" i="1"/>
  <c r="CJ234" i="1"/>
  <c r="CI234" i="1"/>
  <c r="CM233" i="1"/>
  <c r="CL233" i="1"/>
  <c r="CK233" i="1"/>
  <c r="CJ233" i="1"/>
  <c r="CI233" i="1"/>
  <c r="CM232" i="1"/>
  <c r="CL232" i="1"/>
  <c r="CK232" i="1"/>
  <c r="CJ232" i="1"/>
  <c r="CI232" i="1"/>
  <c r="CM231" i="1"/>
  <c r="CL231" i="1"/>
  <c r="CK231" i="1"/>
  <c r="CJ231" i="1"/>
  <c r="CI231" i="1"/>
  <c r="CM230" i="1"/>
  <c r="CL230" i="1"/>
  <c r="CK230" i="1"/>
  <c r="CJ230" i="1"/>
  <c r="CI230" i="1"/>
  <c r="CM229" i="1"/>
  <c r="CL229" i="1"/>
  <c r="CK229" i="1"/>
  <c r="CJ229" i="1"/>
  <c r="CI229" i="1"/>
  <c r="CM228" i="1"/>
  <c r="CL228" i="1"/>
  <c r="CK228" i="1"/>
  <c r="CJ228" i="1"/>
  <c r="CI228" i="1"/>
  <c r="CM227" i="1"/>
  <c r="CL227" i="1"/>
  <c r="CK227" i="1"/>
  <c r="CJ227" i="1"/>
  <c r="CI227" i="1"/>
  <c r="CM226" i="1"/>
  <c r="CL226" i="1"/>
  <c r="CK226" i="1"/>
  <c r="CJ226" i="1"/>
  <c r="CI226" i="1"/>
  <c r="CM225" i="1"/>
  <c r="CL225" i="1"/>
  <c r="CK225" i="1"/>
  <c r="CJ225" i="1"/>
  <c r="CI225" i="1"/>
  <c r="CM224" i="1"/>
  <c r="CL224" i="1"/>
  <c r="CK224" i="1"/>
  <c r="CJ224" i="1"/>
  <c r="CI224" i="1"/>
  <c r="CM223" i="1"/>
  <c r="CL223" i="1"/>
  <c r="CK223" i="1"/>
  <c r="CJ223" i="1"/>
  <c r="CI223" i="1"/>
  <c r="CM222" i="1"/>
  <c r="CL222" i="1"/>
  <c r="CK222" i="1"/>
  <c r="CJ222" i="1"/>
  <c r="CI222" i="1"/>
  <c r="CM221" i="1"/>
  <c r="CL221" i="1"/>
  <c r="CK221" i="1"/>
  <c r="CJ221" i="1"/>
  <c r="CI221" i="1"/>
  <c r="CM216" i="1"/>
  <c r="CL216" i="1"/>
  <c r="CK216" i="1"/>
  <c r="CJ216" i="1"/>
  <c r="CI216" i="1"/>
  <c r="CM215" i="1"/>
  <c r="CL215" i="1"/>
  <c r="CK215" i="1"/>
  <c r="CJ215" i="1"/>
  <c r="CI215" i="1"/>
  <c r="CM214" i="1"/>
  <c r="CL214" i="1"/>
  <c r="CK214" i="1"/>
  <c r="CJ214" i="1"/>
  <c r="CI214" i="1"/>
  <c r="CM213" i="1"/>
  <c r="CL213" i="1"/>
  <c r="CK213" i="1"/>
  <c r="CJ213" i="1"/>
  <c r="CI213" i="1"/>
  <c r="CM212" i="1"/>
  <c r="CL212" i="1"/>
  <c r="CK212" i="1"/>
  <c r="CJ212" i="1"/>
  <c r="CI212" i="1"/>
  <c r="CM211" i="1"/>
  <c r="CL211" i="1"/>
  <c r="CK211" i="1"/>
  <c r="CJ211" i="1"/>
  <c r="CI211" i="1"/>
  <c r="CM210" i="1"/>
  <c r="CL210" i="1"/>
  <c r="CK210" i="1"/>
  <c r="CJ210" i="1"/>
  <c r="CI210" i="1"/>
  <c r="CM209" i="1"/>
  <c r="CL209" i="1"/>
  <c r="CK209" i="1"/>
  <c r="CJ209" i="1"/>
  <c r="CI209" i="1"/>
  <c r="CM208" i="1"/>
  <c r="CL208" i="1"/>
  <c r="CK208" i="1"/>
  <c r="CJ208" i="1"/>
  <c r="CI208" i="1"/>
  <c r="CM207" i="1"/>
  <c r="CL207" i="1"/>
  <c r="CK207" i="1"/>
  <c r="CJ207" i="1"/>
  <c r="CI207" i="1"/>
  <c r="CG207" i="1"/>
  <c r="CM206" i="1"/>
  <c r="CL206" i="1"/>
  <c r="CK206" i="1"/>
  <c r="CJ206" i="1"/>
  <c r="CI206" i="1"/>
  <c r="CG206" i="1"/>
  <c r="CM205" i="1"/>
  <c r="CL205" i="1"/>
  <c r="CK205" i="1"/>
  <c r="CJ205" i="1"/>
  <c r="CI205" i="1"/>
  <c r="CG205" i="1"/>
  <c r="CM204" i="1"/>
  <c r="CL204" i="1"/>
  <c r="CK204" i="1"/>
  <c r="CJ204" i="1"/>
  <c r="CI204" i="1"/>
  <c r="CG204" i="1"/>
  <c r="CM203" i="1"/>
  <c r="CL203" i="1"/>
  <c r="CK203" i="1"/>
  <c r="CJ203" i="1"/>
  <c r="CI203" i="1"/>
  <c r="CG203" i="1"/>
  <c r="CI195" i="1"/>
  <c r="CI194" i="1"/>
  <c r="CI193" i="1"/>
  <c r="CI192" i="1"/>
  <c r="CI191" i="1"/>
  <c r="CI190" i="1"/>
  <c r="CI189" i="1"/>
  <c r="CI188" i="1"/>
  <c r="CI187" i="1"/>
  <c r="CI186" i="1"/>
  <c r="CI185" i="1"/>
  <c r="CI182" i="1"/>
  <c r="CI181" i="1"/>
  <c r="CI180" i="1"/>
  <c r="CI179" i="1"/>
  <c r="CI178" i="1"/>
  <c r="CI177" i="1"/>
  <c r="CI176" i="1"/>
  <c r="CG176" i="1"/>
  <c r="CI175" i="1"/>
  <c r="CG175" i="1"/>
  <c r="CI174" i="1"/>
  <c r="CG174" i="1"/>
  <c r="CI173" i="1"/>
  <c r="CG173" i="1"/>
  <c r="CI172" i="1"/>
  <c r="CG172" i="1"/>
  <c r="CI166" i="1"/>
  <c r="F166" i="1"/>
  <c r="CI165" i="1"/>
  <c r="F165" i="1"/>
  <c r="CI164" i="1"/>
  <c r="F164" i="1"/>
  <c r="CI163" i="1"/>
  <c r="F163" i="1"/>
  <c r="CI162" i="1"/>
  <c r="F162" i="1"/>
  <c r="CI161" i="1"/>
  <c r="F161" i="1"/>
  <c r="CI160" i="1"/>
  <c r="F160" i="1"/>
  <c r="CI159" i="1"/>
  <c r="F159" i="1"/>
  <c r="CI158" i="1"/>
  <c r="F158" i="1"/>
  <c r="CI157" i="1"/>
  <c r="F157" i="1"/>
  <c r="CI156" i="1"/>
  <c r="F156" i="1"/>
  <c r="CI155" i="1"/>
  <c r="F155" i="1"/>
  <c r="CI154" i="1"/>
  <c r="F154" i="1"/>
  <c r="CI153" i="1"/>
  <c r="F153" i="1"/>
  <c r="CI152" i="1"/>
  <c r="F152" i="1"/>
  <c r="CI151" i="1"/>
  <c r="F151" i="1"/>
  <c r="CI150" i="1"/>
  <c r="F150" i="1"/>
  <c r="CI149" i="1"/>
  <c r="F149" i="1"/>
  <c r="CI148" i="1"/>
  <c r="F148" i="1"/>
  <c r="CI143" i="1"/>
  <c r="F143" i="1"/>
  <c r="CI142" i="1"/>
  <c r="F142" i="1"/>
  <c r="CI141" i="1"/>
  <c r="F141" i="1"/>
  <c r="CI140" i="1"/>
  <c r="F140" i="1"/>
  <c r="CI139" i="1"/>
  <c r="F139" i="1"/>
  <c r="CI138" i="1"/>
  <c r="F138" i="1"/>
  <c r="CI137" i="1"/>
  <c r="F137" i="1"/>
  <c r="CI136" i="1"/>
  <c r="F136" i="1"/>
  <c r="CI135" i="1"/>
  <c r="F135" i="1"/>
  <c r="CI134" i="1"/>
  <c r="F134" i="1"/>
  <c r="CI133" i="1"/>
  <c r="F133" i="1"/>
  <c r="CI132" i="1"/>
  <c r="F132" i="1"/>
  <c r="CI131" i="1"/>
  <c r="F131" i="1"/>
  <c r="CH125" i="1"/>
  <c r="CG125" i="1"/>
  <c r="CH124" i="1"/>
  <c r="CG124" i="1"/>
  <c r="CH123" i="1"/>
  <c r="CG123" i="1"/>
  <c r="CH122" i="1"/>
  <c r="CG122" i="1"/>
  <c r="CH121" i="1"/>
  <c r="CG121" i="1"/>
  <c r="CH120" i="1"/>
  <c r="CG120" i="1"/>
  <c r="CH119" i="1"/>
  <c r="CG119" i="1"/>
  <c r="CH118" i="1"/>
  <c r="CG118" i="1"/>
  <c r="CH117" i="1"/>
  <c r="CG117" i="1"/>
  <c r="CH116" i="1"/>
  <c r="CG116" i="1"/>
  <c r="CH115" i="1"/>
  <c r="CG115" i="1"/>
  <c r="CH114" i="1"/>
  <c r="CG114" i="1"/>
  <c r="CH113" i="1"/>
  <c r="CG113" i="1"/>
  <c r="CH112" i="1"/>
  <c r="CG112" i="1"/>
  <c r="CH111" i="1"/>
  <c r="CG111" i="1"/>
  <c r="CH110" i="1"/>
  <c r="CG110" i="1"/>
  <c r="CH109" i="1"/>
  <c r="CG109" i="1"/>
  <c r="CH108" i="1"/>
  <c r="CG108" i="1"/>
  <c r="CH107" i="1"/>
  <c r="CG107" i="1"/>
  <c r="CH106" i="1"/>
  <c r="CG106" i="1"/>
  <c r="CH105" i="1"/>
  <c r="CG105" i="1"/>
  <c r="CH104" i="1"/>
  <c r="CG104" i="1"/>
  <c r="CH98" i="1"/>
  <c r="CG98" i="1"/>
  <c r="CH97" i="1"/>
  <c r="CG97" i="1"/>
  <c r="CH96" i="1"/>
  <c r="CG96" i="1"/>
  <c r="CH95" i="1"/>
  <c r="CG95" i="1"/>
  <c r="CH94" i="1"/>
  <c r="CG94" i="1"/>
  <c r="CH93" i="1"/>
  <c r="CG93" i="1"/>
  <c r="CH92" i="1"/>
  <c r="CG92" i="1"/>
  <c r="CH91" i="1"/>
  <c r="CG91" i="1"/>
  <c r="CH90" i="1"/>
  <c r="CG90" i="1"/>
  <c r="CH89" i="1"/>
  <c r="CG89" i="1"/>
  <c r="CH88" i="1"/>
  <c r="CG88" i="1"/>
  <c r="CH87" i="1"/>
  <c r="CG87" i="1"/>
  <c r="CH86" i="1"/>
  <c r="CG86" i="1"/>
  <c r="CH85" i="1"/>
  <c r="CG85" i="1"/>
  <c r="CH84" i="1"/>
  <c r="CG84" i="1"/>
  <c r="CH83" i="1"/>
  <c r="CG83" i="1"/>
  <c r="CH82" i="1"/>
  <c r="CG82" i="1"/>
  <c r="CH81" i="1"/>
  <c r="CG81" i="1"/>
  <c r="CH80" i="1"/>
  <c r="CG80" i="1"/>
  <c r="CH79" i="1"/>
  <c r="CG79" i="1"/>
  <c r="CH78" i="1"/>
  <c r="CG78" i="1"/>
  <c r="CH77" i="1"/>
  <c r="CG77" i="1"/>
  <c r="CH71" i="1"/>
  <c r="CG71" i="1"/>
  <c r="CH70" i="1"/>
  <c r="CG70" i="1"/>
  <c r="CH63" i="1"/>
  <c r="CG63" i="1"/>
  <c r="CH62" i="1"/>
  <c r="CG62" i="1"/>
  <c r="CH61" i="1"/>
  <c r="CG61" i="1"/>
  <c r="CH60" i="1"/>
  <c r="CG60" i="1"/>
  <c r="CH59" i="1"/>
  <c r="CG59" i="1"/>
  <c r="CH58" i="1"/>
  <c r="CG58" i="1"/>
  <c r="CH57" i="1"/>
  <c r="CG57" i="1"/>
  <c r="CH56" i="1"/>
  <c r="CG56" i="1"/>
  <c r="CH55" i="1"/>
  <c r="CG55" i="1"/>
  <c r="CH54" i="1"/>
  <c r="CG54" i="1"/>
  <c r="CH53" i="1"/>
  <c r="CG53" i="1"/>
  <c r="CH52" i="1"/>
  <c r="CG52" i="1"/>
  <c r="CH51" i="1"/>
  <c r="CG51" i="1"/>
  <c r="CH50" i="1"/>
  <c r="CG50" i="1"/>
  <c r="CH49" i="1"/>
  <c r="CG49" i="1"/>
  <c r="CJ42" i="1"/>
  <c r="CI42" i="1"/>
  <c r="CH42" i="1"/>
  <c r="CG42" i="1"/>
  <c r="CJ41" i="1"/>
  <c r="CI41" i="1"/>
  <c r="CH41" i="1"/>
  <c r="CG41" i="1"/>
  <c r="CJ40" i="1"/>
  <c r="CI40" i="1"/>
  <c r="CH40" i="1"/>
  <c r="CG40" i="1"/>
  <c r="CJ39" i="1"/>
  <c r="CI39" i="1"/>
  <c r="CH39" i="1"/>
  <c r="CG39" i="1"/>
  <c r="CJ38" i="1"/>
  <c r="CI38" i="1"/>
  <c r="CH38" i="1"/>
  <c r="CG38" i="1"/>
  <c r="CJ37" i="1"/>
  <c r="CI37" i="1"/>
  <c r="CH37" i="1"/>
  <c r="CG37" i="1"/>
  <c r="CJ36" i="1"/>
  <c r="CI36" i="1"/>
  <c r="CH36" i="1"/>
  <c r="CG36" i="1"/>
  <c r="CJ35" i="1"/>
  <c r="CI35" i="1"/>
  <c r="CH35" i="1"/>
  <c r="CG35" i="1"/>
  <c r="CJ34" i="1"/>
  <c r="CI34" i="1"/>
  <c r="CH34" i="1"/>
  <c r="CG34" i="1"/>
  <c r="CJ33" i="1"/>
  <c r="CI33" i="1"/>
  <c r="CH33" i="1"/>
  <c r="CG33" i="1"/>
  <c r="CJ32" i="1"/>
  <c r="CI32" i="1"/>
  <c r="CH32" i="1"/>
  <c r="CG32" i="1"/>
  <c r="CJ31" i="1"/>
  <c r="CI31" i="1"/>
  <c r="CH31" i="1"/>
  <c r="CG31" i="1"/>
  <c r="CJ30" i="1"/>
  <c r="CI30" i="1"/>
  <c r="CH30" i="1"/>
  <c r="CG30" i="1"/>
  <c r="CJ29" i="1"/>
  <c r="CI29" i="1"/>
  <c r="CH29" i="1"/>
  <c r="CG29" i="1"/>
  <c r="CJ28" i="1"/>
  <c r="CI28" i="1"/>
  <c r="CH28" i="1"/>
  <c r="CG28" i="1"/>
  <c r="CJ27" i="1"/>
  <c r="CI27" i="1"/>
  <c r="CH27" i="1"/>
  <c r="CG27" i="1"/>
  <c r="CJ26" i="1"/>
  <c r="CI26" i="1"/>
  <c r="CH26" i="1"/>
  <c r="CG26" i="1"/>
  <c r="CJ25" i="1"/>
  <c r="CI25" i="1"/>
  <c r="CH25" i="1"/>
  <c r="CG25" i="1"/>
  <c r="BK25" i="1" a="1"/>
  <c r="BK30" i="1" s="1"/>
  <c r="CJ24" i="1"/>
  <c r="CI24" i="1"/>
  <c r="CH24" i="1"/>
  <c r="CG24" i="1"/>
  <c r="BM24" i="1" a="1"/>
  <c r="BZ24" i="1" s="1"/>
  <c r="CJ23" i="1"/>
  <c r="CI23" i="1"/>
  <c r="CH23" i="1"/>
  <c r="CG23" i="1"/>
  <c r="CJ22" i="1"/>
  <c r="CI22" i="1"/>
  <c r="CH22" i="1"/>
  <c r="CG22" i="1"/>
  <c r="CJ21" i="1"/>
  <c r="CI21" i="1"/>
  <c r="CH21" i="1"/>
  <c r="CG21" i="1"/>
  <c r="AX21" i="1"/>
  <c r="AW21" i="1"/>
  <c r="AV21" i="1"/>
  <c r="AU21" i="1"/>
  <c r="CJ20" i="1"/>
  <c r="CI20" i="1"/>
  <c r="CH20" i="1"/>
  <c r="CG20" i="1"/>
  <c r="AT20" i="1"/>
  <c r="AT21" i="1" s="1"/>
  <c r="CJ19" i="1"/>
  <c r="CI19" i="1"/>
  <c r="CH19" i="1"/>
  <c r="CG19" i="1"/>
  <c r="CJ18" i="1"/>
  <c r="CI18" i="1"/>
  <c r="CH18" i="1"/>
  <c r="CG18" i="1"/>
  <c r="AW18" i="1"/>
  <c r="AU18" i="1"/>
  <c r="AT18" i="1"/>
  <c r="CJ17" i="1"/>
  <c r="CI17" i="1"/>
  <c r="CH17" i="1"/>
  <c r="CG17" i="1"/>
  <c r="AX17" i="1"/>
  <c r="AW17" i="1"/>
  <c r="AV17" i="1"/>
  <c r="AU17" i="1"/>
  <c r="AT17" i="1"/>
  <c r="CJ16" i="1"/>
  <c r="CI16" i="1"/>
  <c r="CH16" i="1"/>
  <c r="CG16" i="1"/>
  <c r="CJ15" i="1"/>
  <c r="CI15" i="1"/>
  <c r="CH15" i="1"/>
  <c r="CG15" i="1"/>
  <c r="AX15" i="1"/>
  <c r="CJ14" i="1"/>
  <c r="CI14" i="1"/>
  <c r="CH14" i="1"/>
  <c r="CG14" i="1"/>
  <c r="CJ13" i="1"/>
  <c r="CI13" i="1"/>
  <c r="CH13" i="1"/>
  <c r="CG13" i="1"/>
  <c r="BJ13" i="1"/>
  <c r="BJ14" i="1" s="1"/>
  <c r="BJ15" i="1" s="1"/>
  <c r="BJ16" i="1" s="1"/>
  <c r="BJ17" i="1" s="1"/>
  <c r="BJ18" i="1" s="1"/>
  <c r="BJ19" i="1" s="1"/>
  <c r="BJ20" i="1" s="1"/>
  <c r="BJ21" i="1" s="1"/>
  <c r="AU13" i="1"/>
  <c r="AT13" i="1"/>
  <c r="CJ12" i="1"/>
  <c r="CI12" i="1"/>
  <c r="CH12" i="1"/>
  <c r="CG12" i="1"/>
  <c r="BJ12" i="1"/>
  <c r="AW12" i="1"/>
  <c r="AV12" i="1"/>
  <c r="AU12" i="1"/>
  <c r="AT12" i="1"/>
  <c r="CJ11" i="1"/>
  <c r="CI11" i="1"/>
  <c r="CH11" i="1"/>
  <c r="CG11" i="1"/>
  <c r="AW11" i="1"/>
  <c r="AV11" i="1"/>
  <c r="AR11" i="1" a="1"/>
  <c r="AR16" i="1" s="1"/>
  <c r="AS16" i="1" s="1"/>
  <c r="BP10" i="1"/>
  <c r="BM10" i="1" a="1"/>
  <c r="BU10" i="1" s="1"/>
  <c r="BN9" i="1"/>
  <c r="BO9" i="1" s="1"/>
  <c r="BP9" i="1" s="1"/>
  <c r="BQ9" i="1" s="1"/>
  <c r="BR10" i="1" l="1"/>
  <c r="BS10" i="1"/>
  <c r="BV10" i="1"/>
  <c r="BK28" i="1"/>
  <c r="BW10" i="1"/>
  <c r="BS24" i="1"/>
  <c r="BK31" i="1"/>
  <c r="CA24" i="1"/>
  <c r="BN10" i="1"/>
  <c r="AR17" i="1"/>
  <c r="AS17" i="1" s="1"/>
  <c r="BO10" i="1"/>
  <c r="BR9" i="1"/>
  <c r="BS9" i="1" s="1"/>
  <c r="BT9" i="1" s="1"/>
  <c r="BU9" i="1" s="1"/>
  <c r="BV9" i="1" s="1"/>
  <c r="BW9" i="1" s="1"/>
  <c r="BR5" i="1" a="1"/>
  <c r="BR5" i="1" s="1"/>
  <c r="BT24" i="1"/>
  <c r="BK32" i="1"/>
  <c r="AR18" i="1"/>
  <c r="AS18" i="1" s="1"/>
  <c r="BQ10" i="1"/>
  <c r="AR11" i="1"/>
  <c r="AS11" i="1" s="1"/>
  <c r="AR19" i="1"/>
  <c r="AS19" i="1" s="1"/>
  <c r="BM24" i="1"/>
  <c r="BU24" i="1"/>
  <c r="BK25" i="1"/>
  <c r="BK33" i="1"/>
  <c r="BN24" i="1"/>
  <c r="BV24" i="1"/>
  <c r="BK26" i="1"/>
  <c r="BK34" i="1"/>
  <c r="AR13" i="1"/>
  <c r="AS13" i="1" s="1"/>
  <c r="AR21" i="1"/>
  <c r="AS21" i="1" s="1"/>
  <c r="BO24" i="1"/>
  <c r="BW24" i="1"/>
  <c r="BK27" i="1"/>
  <c r="BK35" i="1"/>
  <c r="AR20" i="1"/>
  <c r="AS20" i="1" s="1"/>
  <c r="BT10" i="1"/>
  <c r="AR14" i="1"/>
  <c r="AS14" i="1" s="1"/>
  <c r="BP24" i="1"/>
  <c r="BX24" i="1"/>
  <c r="AR12" i="1"/>
  <c r="AS12" i="1" s="1"/>
  <c r="BM10" i="1"/>
  <c r="AR15" i="1"/>
  <c r="AS15" i="1" s="1"/>
  <c r="BQ24" i="1"/>
  <c r="BY24" i="1"/>
  <c r="BK29" i="1"/>
  <c r="BR24" i="1"/>
  <c r="BM25" i="1" l="1" a="1"/>
  <c r="CA35" i="1" l="1"/>
  <c r="BX35" i="1"/>
  <c r="BP35" i="1"/>
  <c r="BW34" i="1"/>
  <c r="BO34" i="1"/>
  <c r="BV33" i="1"/>
  <c r="BN33" i="1"/>
  <c r="BU32" i="1"/>
  <c r="BM32" i="1"/>
  <c r="BT31" i="1"/>
  <c r="CA30" i="1"/>
  <c r="BS30" i="1"/>
  <c r="BZ29" i="1"/>
  <c r="BR29" i="1"/>
  <c r="BY28" i="1"/>
  <c r="BQ28" i="1"/>
  <c r="BX27" i="1"/>
  <c r="BP27" i="1"/>
  <c r="BW26" i="1"/>
  <c r="BO26" i="1"/>
  <c r="BV25" i="1"/>
  <c r="BN25" i="1"/>
  <c r="BW35" i="1"/>
  <c r="BO35" i="1"/>
  <c r="BV34" i="1"/>
  <c r="BN34" i="1"/>
  <c r="BU33" i="1"/>
  <c r="BM33" i="1"/>
  <c r="BT32" i="1"/>
  <c r="CA31" i="1"/>
  <c r="BS31" i="1"/>
  <c r="BZ30" i="1"/>
  <c r="BR30" i="1"/>
  <c r="BY29" i="1"/>
  <c r="BQ29" i="1"/>
  <c r="BX28" i="1"/>
  <c r="BP28" i="1"/>
  <c r="BW27" i="1"/>
  <c r="BO27" i="1"/>
  <c r="BV26" i="1"/>
  <c r="BN26" i="1"/>
  <c r="BU25" i="1"/>
  <c r="BM25" i="1"/>
  <c r="BQ35" i="1"/>
  <c r="BW33" i="1"/>
  <c r="BN32" i="1"/>
  <c r="BT30" i="1"/>
  <c r="BR28" i="1"/>
  <c r="BX26" i="1"/>
  <c r="BO25" i="1"/>
  <c r="BV35" i="1"/>
  <c r="BN35" i="1"/>
  <c r="BU34" i="1"/>
  <c r="BM34" i="1"/>
  <c r="BT33" i="1"/>
  <c r="CA32" i="1"/>
  <c r="BS32" i="1"/>
  <c r="BZ31" i="1"/>
  <c r="BR31" i="1"/>
  <c r="BY30" i="1"/>
  <c r="BQ30" i="1"/>
  <c r="BX29" i="1"/>
  <c r="BP29" i="1"/>
  <c r="BW28" i="1"/>
  <c r="BO28" i="1"/>
  <c r="BV27" i="1"/>
  <c r="BN27" i="1"/>
  <c r="BU26" i="1"/>
  <c r="BM26" i="1"/>
  <c r="BT25" i="1"/>
  <c r="BY35" i="1"/>
  <c r="BX34" i="1"/>
  <c r="BO33" i="1"/>
  <c r="BU31" i="1"/>
  <c r="CA29" i="1"/>
  <c r="BY27" i="1"/>
  <c r="BP26" i="1"/>
  <c r="BU35" i="1"/>
  <c r="BM35" i="1"/>
  <c r="BT34" i="1"/>
  <c r="CA33" i="1"/>
  <c r="BS33" i="1"/>
  <c r="BZ32" i="1"/>
  <c r="BR32" i="1"/>
  <c r="BY31" i="1"/>
  <c r="BQ31" i="1"/>
  <c r="BX30" i="1"/>
  <c r="BP30" i="1"/>
  <c r="BW29" i="1"/>
  <c r="BO29" i="1"/>
  <c r="BV28" i="1"/>
  <c r="BN28" i="1"/>
  <c r="BU27" i="1"/>
  <c r="BM27" i="1"/>
  <c r="BT26" i="1"/>
  <c r="CA25" i="1"/>
  <c r="BS25" i="1"/>
  <c r="BP34" i="1"/>
  <c r="BV32" i="1"/>
  <c r="BM31" i="1"/>
  <c r="BZ28" i="1"/>
  <c r="BQ27" i="1"/>
  <c r="BW25" i="1"/>
  <c r="BT35" i="1"/>
  <c r="CA34" i="1"/>
  <c r="BS34" i="1"/>
  <c r="BZ33" i="1"/>
  <c r="BR33" i="1"/>
  <c r="BY32" i="1"/>
  <c r="BQ32" i="1"/>
  <c r="BX31" i="1"/>
  <c r="BP31" i="1"/>
  <c r="BW30" i="1"/>
  <c r="BO30" i="1"/>
  <c r="BV29" i="1"/>
  <c r="BN29" i="1"/>
  <c r="BU28" i="1"/>
  <c r="BM28" i="1"/>
  <c r="BT27" i="1"/>
  <c r="CA26" i="1"/>
  <c r="BS26" i="1"/>
  <c r="BZ25" i="1"/>
  <c r="BR25" i="1"/>
  <c r="BS35" i="1"/>
  <c r="BZ34" i="1"/>
  <c r="BR34" i="1"/>
  <c r="BY33" i="1"/>
  <c r="BQ33" i="1"/>
  <c r="BX32" i="1"/>
  <c r="BP32" i="1"/>
  <c r="BW31" i="1"/>
  <c r="BO31" i="1"/>
  <c r="BV30" i="1"/>
  <c r="BN30" i="1"/>
  <c r="BU29" i="1"/>
  <c r="BM29" i="1"/>
  <c r="BT28" i="1"/>
  <c r="CA27" i="1"/>
  <c r="BS27" i="1"/>
  <c r="BZ26" i="1"/>
  <c r="BR26" i="1"/>
  <c r="BY25" i="1"/>
  <c r="BQ25" i="1"/>
  <c r="BS29" i="1"/>
  <c r="BZ35" i="1"/>
  <c r="BR35" i="1"/>
  <c r="BY34" i="1"/>
  <c r="BQ34" i="1"/>
  <c r="BX33" i="1"/>
  <c r="BP33" i="1"/>
  <c r="BW32" i="1"/>
  <c r="BO32" i="1"/>
  <c r="BV31" i="1"/>
  <c r="BN31" i="1"/>
  <c r="BU30" i="1"/>
  <c r="BM30" i="1"/>
  <c r="BT29" i="1"/>
  <c r="CA28" i="1"/>
  <c r="BS28" i="1"/>
  <c r="BZ27" i="1"/>
  <c r="BR27" i="1"/>
  <c r="BY26" i="1"/>
  <c r="BQ26" i="1"/>
  <c r="BX25" i="1"/>
  <c r="BP25" i="1"/>
  <c r="BW36" i="1" l="1"/>
  <c r="BY36" i="1"/>
  <c r="BV36" i="1"/>
  <c r="BX36" i="1"/>
  <c r="CA36" i="1"/>
  <c r="BQ36" i="1"/>
  <c r="BT36" i="1"/>
  <c r="BP36" i="1"/>
  <c r="BM36" i="1"/>
  <c r="BN36" i="1"/>
  <c r="BO36" i="1"/>
  <c r="BR36" i="1"/>
  <c r="BZ36" i="1"/>
  <c r="BU36" i="1"/>
  <c r="BS36" i="1"/>
  <c r="DD298" i="1" l="1"/>
  <c r="DD296" i="1"/>
  <c r="DD294" i="1"/>
  <c r="DD292" i="1"/>
  <c r="DD290" i="1"/>
  <c r="DD288" i="1"/>
  <c r="DD286" i="1"/>
  <c r="DC279" i="1"/>
  <c r="DC298" i="1"/>
  <c r="DC296" i="1"/>
  <c r="DC294" i="1"/>
  <c r="DC292" i="1"/>
  <c r="DC290" i="1"/>
  <c r="DC288" i="1"/>
  <c r="DC286" i="1"/>
  <c r="DC278" i="1"/>
  <c r="DD62" i="1"/>
  <c r="DD60" i="1"/>
  <c r="DD58" i="1"/>
  <c r="DD56" i="1"/>
  <c r="DD54" i="1"/>
  <c r="DC62" i="1"/>
  <c r="DC60" i="1"/>
  <c r="DC58" i="1"/>
  <c r="DC56" i="1"/>
  <c r="DC54" i="1"/>
  <c r="DD297" i="1"/>
  <c r="DD289" i="1"/>
  <c r="DD61" i="1"/>
  <c r="DD53" i="1"/>
  <c r="DD51" i="1"/>
  <c r="DD49" i="1"/>
  <c r="DC297" i="1"/>
  <c r="DC289" i="1"/>
  <c r="DC61" i="1"/>
  <c r="DC53" i="1"/>
  <c r="DC51" i="1"/>
  <c r="DC49" i="1"/>
  <c r="DD299" i="1"/>
  <c r="DD291" i="1"/>
  <c r="DD63" i="1"/>
  <c r="DD55" i="1"/>
  <c r="DC299" i="1"/>
  <c r="DC291" i="1"/>
  <c r="DC63" i="1"/>
  <c r="DC55" i="1"/>
  <c r="DD293" i="1"/>
  <c r="DD285" i="1"/>
  <c r="DD57" i="1"/>
  <c r="DD52" i="1"/>
  <c r="DD50" i="1"/>
  <c r="DC293" i="1"/>
  <c r="DC285" i="1"/>
  <c r="DC57" i="1"/>
  <c r="DC52" i="1"/>
  <c r="DC50" i="1"/>
  <c r="DD295" i="1"/>
  <c r="DD287" i="1"/>
  <c r="DD59" i="1"/>
  <c r="DC59" i="1"/>
  <c r="DC295" i="1"/>
  <c r="DC287" i="1"/>
  <c r="DD368" i="1"/>
  <c r="DD366" i="1"/>
  <c r="DD364" i="1"/>
  <c r="DD326" i="1"/>
  <c r="DD324" i="1"/>
  <c r="DD322" i="1"/>
  <c r="DD320" i="1"/>
  <c r="DD318" i="1"/>
  <c r="DD316" i="1"/>
  <c r="DD314" i="1"/>
  <c r="DD312" i="1"/>
  <c r="DD310" i="1"/>
  <c r="DD308" i="1"/>
  <c r="DD306" i="1"/>
  <c r="DD304" i="1"/>
  <c r="DC368" i="1"/>
  <c r="DC366" i="1"/>
  <c r="DC364" i="1"/>
  <c r="DC326" i="1"/>
  <c r="DC324" i="1"/>
  <c r="DC322" i="1"/>
  <c r="DC320" i="1"/>
  <c r="DC318" i="1"/>
  <c r="DC316" i="1"/>
  <c r="DC314" i="1"/>
  <c r="DC312" i="1"/>
  <c r="DC310" i="1"/>
  <c r="DC308" i="1"/>
  <c r="DC306" i="1"/>
  <c r="DC304" i="1"/>
  <c r="DE165" i="1"/>
  <c r="DE157" i="1"/>
  <c r="DE180" i="1"/>
  <c r="DD349" i="1"/>
  <c r="DD341" i="1"/>
  <c r="DE266" i="1"/>
  <c r="DG265" i="1"/>
  <c r="DC263" i="1"/>
  <c r="DC262" i="1"/>
  <c r="DE261" i="1"/>
  <c r="DG244" i="1"/>
  <c r="DF228" i="1"/>
  <c r="DH227" i="1"/>
  <c r="DI226" i="1"/>
  <c r="DF223" i="1"/>
  <c r="DF208" i="1"/>
  <c r="DH207" i="1"/>
  <c r="DE136" i="1"/>
  <c r="DE133" i="1"/>
  <c r="DC349" i="1"/>
  <c r="DC341" i="1"/>
  <c r="DD266" i="1"/>
  <c r="DF265" i="1"/>
  <c r="DG264" i="1"/>
  <c r="DD261" i="1"/>
  <c r="DF244" i="1"/>
  <c r="DG232" i="1"/>
  <c r="DI231" i="1"/>
  <c r="DE229" i="1"/>
  <c r="DE228" i="1"/>
  <c r="DG227" i="1"/>
  <c r="DG212" i="1"/>
  <c r="DI211" i="1"/>
  <c r="DE209" i="1"/>
  <c r="DE208" i="1"/>
  <c r="DE206" i="1"/>
  <c r="DI205" i="1"/>
  <c r="DD351" i="1"/>
  <c r="DD343" i="1"/>
  <c r="DD319" i="1"/>
  <c r="DD311" i="1"/>
  <c r="DG269" i="1"/>
  <c r="DC267" i="1"/>
  <c r="DC266" i="1"/>
  <c r="DE265" i="1"/>
  <c r="DF264" i="1"/>
  <c r="DG248" i="1"/>
  <c r="DI247" i="1"/>
  <c r="DE245" i="1"/>
  <c r="DE244" i="1"/>
  <c r="DI243" i="1"/>
  <c r="DG242" i="1"/>
  <c r="DF232" i="1"/>
  <c r="DH231" i="1"/>
  <c r="DI230" i="1"/>
  <c r="DF227" i="1"/>
  <c r="DF212" i="1"/>
  <c r="DH211" i="1"/>
  <c r="DI210" i="1"/>
  <c r="DF207" i="1"/>
  <c r="DC206" i="1"/>
  <c r="DH205" i="1"/>
  <c r="DE188" i="1"/>
  <c r="DE177" i="1"/>
  <c r="DE160" i="1"/>
  <c r="DE148" i="1"/>
  <c r="DE141" i="1"/>
  <c r="DE138" i="1"/>
  <c r="DD119" i="1"/>
  <c r="DD111" i="1"/>
  <c r="DD98" i="1"/>
  <c r="DD90" i="1"/>
  <c r="DD82" i="1"/>
  <c r="DC351" i="1"/>
  <c r="DC343" i="1"/>
  <c r="DC319" i="1"/>
  <c r="DC311" i="1"/>
  <c r="DF269" i="1"/>
  <c r="DG268" i="1"/>
  <c r="DF248" i="1"/>
  <c r="DH247" i="1"/>
  <c r="DI246" i="1"/>
  <c r="DC244" i="1"/>
  <c r="DH243" i="1"/>
  <c r="DF242" i="1"/>
  <c r="DE233" i="1"/>
  <c r="DE232" i="1"/>
  <c r="DG231" i="1"/>
  <c r="DH230" i="1"/>
  <c r="DG216" i="1"/>
  <c r="DI215" i="1"/>
  <c r="DE213" i="1"/>
  <c r="DE212" i="1"/>
  <c r="DG211" i="1"/>
  <c r="DE204" i="1"/>
  <c r="DI203" i="1"/>
  <c r="DE181" i="1"/>
  <c r="DE135" i="1"/>
  <c r="DE132" i="1"/>
  <c r="DC111" i="1"/>
  <c r="DC98" i="1"/>
  <c r="DC90" i="1"/>
  <c r="DC82" i="1"/>
  <c r="DD353" i="1"/>
  <c r="DD345" i="1"/>
  <c r="DE269" i="1"/>
  <c r="DF268" i="1"/>
  <c r="DG252" i="1"/>
  <c r="DI251" i="1"/>
  <c r="DE249" i="1"/>
  <c r="DE248" i="1"/>
  <c r="DG247" i="1"/>
  <c r="DI234" i="1"/>
  <c r="DF231" i="1"/>
  <c r="DF216" i="1"/>
  <c r="DH215" i="1"/>
  <c r="DI214" i="1"/>
  <c r="DF211" i="1"/>
  <c r="DC204" i="1"/>
  <c r="DH203" i="1"/>
  <c r="DE187" i="1"/>
  <c r="DE173" i="1"/>
  <c r="DE35" i="1"/>
  <c r="DE34" i="1"/>
  <c r="DE33" i="1"/>
  <c r="DE32" i="1"/>
  <c r="DE31" i="1"/>
  <c r="DE30" i="1"/>
  <c r="DE29" i="1"/>
  <c r="DE28" i="1"/>
  <c r="DC353" i="1"/>
  <c r="DC345" i="1"/>
  <c r="DD269" i="1"/>
  <c r="DF252" i="1"/>
  <c r="DH251" i="1"/>
  <c r="DI250" i="1"/>
  <c r="DF247" i="1"/>
  <c r="DG224" i="1"/>
  <c r="DI223" i="1"/>
  <c r="DE221" i="1"/>
  <c r="DE216" i="1"/>
  <c r="DG215" i="1"/>
  <c r="DE191" i="1"/>
  <c r="DC173" i="1"/>
  <c r="DE143" i="1"/>
  <c r="DE140" i="1"/>
  <c r="DE137" i="1"/>
  <c r="DD347" i="1"/>
  <c r="DD339" i="1"/>
  <c r="DD315" i="1"/>
  <c r="DD307" i="1"/>
  <c r="DE262" i="1"/>
  <c r="DG261" i="1"/>
  <c r="DC259" i="1"/>
  <c r="DE252" i="1"/>
  <c r="DG251" i="1"/>
  <c r="DH250" i="1"/>
  <c r="DF224" i="1"/>
  <c r="DH223" i="1"/>
  <c r="DI222" i="1"/>
  <c r="DF215" i="1"/>
  <c r="DE195" i="1"/>
  <c r="DD107" i="1"/>
  <c r="DD94" i="1"/>
  <c r="DD86" i="1"/>
  <c r="DD78" i="1"/>
  <c r="DC33" i="1"/>
  <c r="DC32" i="1"/>
  <c r="DC31" i="1"/>
  <c r="DC30" i="1"/>
  <c r="DC29" i="1"/>
  <c r="DC28" i="1"/>
  <c r="DC315" i="1"/>
  <c r="DE225" i="1"/>
  <c r="DE152" i="1"/>
  <c r="DC37" i="1"/>
  <c r="DE25" i="1"/>
  <c r="DC307" i="1"/>
  <c r="DE155" i="1"/>
  <c r="DC40" i="1"/>
  <c r="DC175" i="1"/>
  <c r="DC42" i="1"/>
  <c r="DF22" i="1"/>
  <c r="DC14" i="1"/>
  <c r="DC347" i="1"/>
  <c r="DH222" i="1"/>
  <c r="DE158" i="1"/>
  <c r="DC123" i="1"/>
  <c r="DE26" i="1"/>
  <c r="DC323" i="1"/>
  <c r="DD262" i="1"/>
  <c r="DE149" i="1"/>
  <c r="DF24" i="1"/>
  <c r="DF21" i="1"/>
  <c r="DE13" i="1"/>
  <c r="DC339" i="1"/>
  <c r="DG260" i="1"/>
  <c r="DF251" i="1"/>
  <c r="DI207" i="1"/>
  <c r="DE161" i="1"/>
  <c r="DC115" i="1"/>
  <c r="DC38" i="1"/>
  <c r="DC26" i="1"/>
  <c r="DG228" i="1"/>
  <c r="DC78" i="1"/>
  <c r="DF23" i="1"/>
  <c r="DE20" i="1"/>
  <c r="DC367" i="1"/>
  <c r="DG223" i="1"/>
  <c r="DE203" i="1"/>
  <c r="DE164" i="1"/>
  <c r="DC107" i="1"/>
  <c r="DC41" i="1"/>
  <c r="DE27" i="1"/>
  <c r="DC15" i="1"/>
  <c r="DF14" i="1"/>
  <c r="DF261" i="1"/>
  <c r="DI227" i="1"/>
  <c r="DG208" i="1"/>
  <c r="DE185" i="1"/>
  <c r="DC94" i="1"/>
  <c r="DC36" i="1"/>
  <c r="DC27" i="1"/>
  <c r="DD18" i="1"/>
  <c r="DE14" i="1"/>
  <c r="DC12" i="1"/>
  <c r="DF16" i="1"/>
  <c r="DE224" i="1"/>
  <c r="DC86" i="1"/>
  <c r="DC39" i="1"/>
  <c r="DF20" i="1"/>
  <c r="DC18" i="1"/>
  <c r="DD14" i="1"/>
  <c r="DF13" i="1"/>
  <c r="DD17" i="1"/>
  <c r="DE23" i="1"/>
  <c r="DF17" i="1"/>
  <c r="DC22" i="1"/>
  <c r="DE22" i="1"/>
  <c r="DC23" i="1"/>
  <c r="DD33" i="1"/>
  <c r="DE192" i="1"/>
  <c r="DC313" i="1"/>
  <c r="DD309" i="1"/>
  <c r="DF35" i="1"/>
  <c r="DH210" i="1"/>
  <c r="DD121" i="1"/>
  <c r="DC88" i="1"/>
  <c r="DD41" i="1"/>
  <c r="DE37" i="1"/>
  <c r="DE179" i="1"/>
  <c r="DD20" i="1"/>
  <c r="DE16" i="1"/>
  <c r="DC19" i="1"/>
  <c r="DE12" i="1"/>
  <c r="DC25" i="1"/>
  <c r="DD24" i="1"/>
  <c r="DD35" i="1"/>
  <c r="DG207" i="1"/>
  <c r="DC342" i="1"/>
  <c r="DD313" i="1"/>
  <c r="DF38" i="1"/>
  <c r="DH226" i="1"/>
  <c r="DE156" i="1"/>
  <c r="DC92" i="1"/>
  <c r="DC110" i="1"/>
  <c r="DF40" i="1"/>
  <c r="DG205" i="1"/>
  <c r="DC89" i="1"/>
  <c r="DG259" i="1"/>
  <c r="DF32" i="1"/>
  <c r="DC117" i="1"/>
  <c r="DH214" i="1"/>
  <c r="DD81" i="1"/>
  <c r="DH204" i="1"/>
  <c r="DG233" i="1"/>
  <c r="DD267" i="1"/>
  <c r="DC124" i="1"/>
  <c r="DH212" i="1"/>
  <c r="DG245" i="1"/>
  <c r="DD79" i="1"/>
  <c r="DG209" i="1"/>
  <c r="DI244" i="1"/>
  <c r="DD348" i="1"/>
  <c r="DI206" i="1"/>
  <c r="DI245" i="1"/>
  <c r="DD77" i="1"/>
  <c r="DE174" i="1"/>
  <c r="DI229" i="1"/>
  <c r="DD338" i="1"/>
  <c r="DC172" i="1"/>
  <c r="DF234" i="1"/>
  <c r="DC344" i="1"/>
  <c r="DE139" i="1"/>
  <c r="DG221" i="1"/>
  <c r="DH252" i="1"/>
  <c r="DD96" i="1"/>
  <c r="DC264" i="1"/>
  <c r="DF34" i="1"/>
  <c r="DC121" i="1"/>
  <c r="DF230" i="1"/>
  <c r="DD89" i="1"/>
  <c r="DF206" i="1"/>
  <c r="DI242" i="1"/>
  <c r="DD342" i="1"/>
  <c r="DE159" i="1"/>
  <c r="DH213" i="1"/>
  <c r="DI248" i="1"/>
  <c r="DD87" i="1"/>
  <c r="DE24" i="1"/>
  <c r="DE18" i="1"/>
  <c r="DC11" i="1"/>
  <c r="DE15" i="1"/>
  <c r="DC16" i="1"/>
  <c r="DF36" i="1"/>
  <c r="DF210" i="1"/>
  <c r="DE38" i="1"/>
  <c r="DC317" i="1"/>
  <c r="DD40" i="1"/>
  <c r="DH242" i="1"/>
  <c r="DG203" i="1"/>
  <c r="DD123" i="1"/>
  <c r="DE163" i="1"/>
  <c r="DD42" i="1"/>
  <c r="DE227" i="1"/>
  <c r="DD11" i="1"/>
  <c r="DD23" i="1"/>
  <c r="DD21" i="1"/>
  <c r="DE19" i="1"/>
  <c r="DC24" i="1"/>
  <c r="DD38" i="1"/>
  <c r="DH216" i="1"/>
  <c r="DF41" i="1"/>
  <c r="DC321" i="1"/>
  <c r="DD25" i="1"/>
  <c r="DD71" i="1"/>
  <c r="DD317" i="1"/>
  <c r="DG246" i="1"/>
  <c r="DC34" i="1"/>
  <c r="DE178" i="1"/>
  <c r="DE182" i="1"/>
  <c r="DF25" i="1"/>
  <c r="DC81" i="1"/>
  <c r="DH234" i="1"/>
  <c r="DD105" i="1"/>
  <c r="DD365" i="1"/>
  <c r="DD36" i="1"/>
  <c r="DE166" i="1"/>
  <c r="DC242" i="1"/>
  <c r="DD97" i="1"/>
  <c r="DG210" i="1"/>
  <c r="DG243" i="1"/>
  <c r="DD350" i="1"/>
  <c r="DE162" i="1"/>
  <c r="DE223" i="1"/>
  <c r="DI249" i="1"/>
  <c r="DD95" i="1"/>
  <c r="DI213" i="1"/>
  <c r="DE251" i="1"/>
  <c r="DC85" i="1"/>
  <c r="DH209" i="1"/>
  <c r="DE260" i="1"/>
  <c r="DD93" i="1"/>
  <c r="DI208" i="1"/>
  <c r="DE247" i="1"/>
  <c r="DC70" i="1"/>
  <c r="DE211" i="1"/>
  <c r="DE246" i="1"/>
  <c r="DD70" i="1"/>
  <c r="DE172" i="1"/>
  <c r="DI225" i="1"/>
  <c r="DC265" i="1"/>
  <c r="DC71" i="1"/>
  <c r="DC350" i="1"/>
  <c r="DF26" i="1"/>
  <c r="DC80" i="1"/>
  <c r="DD321" i="1"/>
  <c r="DC305" i="1"/>
  <c r="DD37" i="1"/>
  <c r="DF205" i="1"/>
  <c r="DF213" i="1"/>
  <c r="DD28" i="1"/>
  <c r="DD88" i="1"/>
  <c r="DC365" i="1"/>
  <c r="DC109" i="1"/>
  <c r="DC369" i="1"/>
  <c r="DE39" i="1"/>
  <c r="DE175" i="1"/>
  <c r="DF243" i="1"/>
  <c r="DD110" i="1"/>
  <c r="DG213" i="1"/>
  <c r="DF245" i="1"/>
  <c r="DC79" i="1"/>
  <c r="DC176" i="1"/>
  <c r="DF226" i="1"/>
  <c r="DC260" i="1"/>
  <c r="DD108" i="1"/>
  <c r="DE222" i="1"/>
  <c r="DD260" i="1"/>
  <c r="DC93" i="1"/>
  <c r="DE215" i="1"/>
  <c r="DE263" i="1"/>
  <c r="DI209" i="1"/>
  <c r="DF250" i="1"/>
  <c r="DC83" i="1"/>
  <c r="DF214" i="1"/>
  <c r="DG250" i="1"/>
  <c r="DD83" i="1"/>
  <c r="DE194" i="1"/>
  <c r="DD268" i="1"/>
  <c r="DC13" i="1"/>
  <c r="DF11" i="1"/>
  <c r="DD22" i="1"/>
  <c r="DD16" i="1"/>
  <c r="DD26" i="1"/>
  <c r="DE41" i="1"/>
  <c r="DH246" i="1"/>
  <c r="DD106" i="1"/>
  <c r="DE230" i="1"/>
  <c r="DF12" i="1"/>
  <c r="DC17" i="1"/>
  <c r="DF27" i="1"/>
  <c r="DE17" i="1"/>
  <c r="DF18" i="1"/>
  <c r="DE11" i="1"/>
  <c r="DD15" i="1"/>
  <c r="DF15" i="1"/>
  <c r="DC20" i="1"/>
  <c r="DD29" i="1"/>
  <c r="DD125" i="1"/>
  <c r="DD305" i="1"/>
  <c r="DE193" i="1"/>
  <c r="DD367" i="1"/>
  <c r="DF31" i="1"/>
  <c r="DD115" i="1"/>
  <c r="DC35" i="1"/>
  <c r="DD80" i="1"/>
  <c r="DE268" i="1"/>
  <c r="DE21" i="1"/>
  <c r="DF260" i="1"/>
  <c r="DC84" i="1"/>
  <c r="DC96" i="1"/>
  <c r="DH221" i="1"/>
  <c r="DD109" i="1"/>
  <c r="DD333" i="1"/>
  <c r="DE226" i="1"/>
  <c r="DC108" i="1"/>
  <c r="DH233" i="1"/>
  <c r="DE176" i="1"/>
  <c r="DD263" i="1"/>
  <c r="DC174" i="1"/>
  <c r="DG267" i="1"/>
  <c r="DC205" i="1"/>
  <c r="DF263" i="1"/>
  <c r="DF221" i="1"/>
  <c r="DC268" i="1"/>
  <c r="DC207" i="1"/>
  <c r="DF259" i="1"/>
  <c r="DD113" i="1"/>
  <c r="DD369" i="1"/>
  <c r="DC116" i="1"/>
  <c r="DH244" i="1"/>
  <c r="DH206" i="1"/>
  <c r="DH208" i="1"/>
  <c r="DC338" i="1"/>
  <c r="DE214" i="1"/>
  <c r="DC269" i="1"/>
  <c r="DC352" i="1"/>
  <c r="DE210" i="1"/>
  <c r="DD344" i="1"/>
  <c r="DE40" i="1"/>
  <c r="DE36" i="1"/>
  <c r="DE190" i="1"/>
  <c r="DC203" i="1"/>
  <c r="DF267" i="1"/>
  <c r="DC346" i="1"/>
  <c r="DH225" i="1"/>
  <c r="DG214" i="1"/>
  <c r="DC77" i="1"/>
  <c r="DC104" i="1"/>
  <c r="DC21" i="1"/>
  <c r="DD323" i="1"/>
  <c r="DE154" i="1"/>
  <c r="DD359" i="1"/>
  <c r="DC119" i="1"/>
  <c r="DC105" i="1"/>
  <c r="DF233" i="1"/>
  <c r="DG230" i="1"/>
  <c r="DF266" i="1"/>
  <c r="DH224" i="1"/>
  <c r="DC325" i="1"/>
  <c r="DH248" i="1"/>
  <c r="DE264" i="1"/>
  <c r="DF222" i="1"/>
  <c r="DG222" i="1"/>
  <c r="DD91" i="1"/>
  <c r="DC340" i="1"/>
  <c r="DI228" i="1"/>
  <c r="DG234" i="1"/>
  <c r="DF246" i="1"/>
  <c r="DC95" i="1"/>
  <c r="DG266" i="1"/>
  <c r="DF249" i="1"/>
  <c r="DD31" i="1"/>
  <c r="DD118" i="1"/>
  <c r="DI212" i="1"/>
  <c r="DD346" i="1"/>
  <c r="DD352" i="1"/>
  <c r="DH228" i="1"/>
  <c r="DC243" i="1"/>
  <c r="DE189" i="1"/>
  <c r="DD124" i="1"/>
  <c r="DE205" i="1"/>
  <c r="DD13" i="1"/>
  <c r="DC118" i="1"/>
  <c r="DF39" i="1"/>
  <c r="DD84" i="1"/>
  <c r="DD117" i="1"/>
  <c r="DF37" i="1"/>
  <c r="DD27" i="1"/>
  <c r="DF203" i="1"/>
  <c r="DE131" i="1"/>
  <c r="DH249" i="1"/>
  <c r="DI204" i="1"/>
  <c r="DE267" i="1"/>
  <c r="DG226" i="1"/>
  <c r="DD340" i="1"/>
  <c r="DF225" i="1"/>
  <c r="DD85" i="1"/>
  <c r="DG225" i="1"/>
  <c r="DC91" i="1"/>
  <c r="DE231" i="1"/>
  <c r="DD104" i="1"/>
  <c r="DI224" i="1"/>
  <c r="DD265" i="1"/>
  <c r="DD30" i="1"/>
  <c r="DC125" i="1"/>
  <c r="DD39" i="1"/>
  <c r="DF28" i="1"/>
  <c r="DG204" i="1"/>
  <c r="DE134" i="1"/>
  <c r="DC261" i="1"/>
  <c r="DG206" i="1"/>
  <c r="DG229" i="1"/>
  <c r="DD114" i="1"/>
  <c r="DD112" i="1"/>
  <c r="DE150" i="1"/>
  <c r="DC97" i="1"/>
  <c r="DH245" i="1"/>
  <c r="DG263" i="1"/>
  <c r="DD12" i="1"/>
  <c r="DE153" i="1"/>
  <c r="DI221" i="1"/>
  <c r="DF204" i="1"/>
  <c r="DD19" i="1"/>
  <c r="DI252" i="1"/>
  <c r="DD325" i="1"/>
  <c r="DD32" i="1"/>
  <c r="DE42" i="1"/>
  <c r="DF30" i="1"/>
  <c r="DE207" i="1"/>
  <c r="DE186" i="1"/>
  <c r="DD264" i="1"/>
  <c r="DF209" i="1"/>
  <c r="DC348" i="1"/>
  <c r="DI232" i="1"/>
  <c r="DC106" i="1"/>
  <c r="DH229" i="1"/>
  <c r="DD122" i="1"/>
  <c r="DE234" i="1"/>
  <c r="DC112" i="1"/>
  <c r="DE259" i="1"/>
  <c r="DD120" i="1"/>
  <c r="DE243" i="1"/>
  <c r="DG262" i="1"/>
  <c r="DF33" i="1"/>
  <c r="DH232" i="1"/>
  <c r="DF262" i="1"/>
  <c r="DF19" i="1"/>
  <c r="DC309" i="1"/>
  <c r="DF29" i="1"/>
  <c r="DE242" i="1"/>
  <c r="DD34" i="1"/>
  <c r="DC113" i="1"/>
  <c r="DF42" i="1"/>
  <c r="DG249" i="1"/>
  <c r="DI216" i="1"/>
  <c r="DC87" i="1"/>
  <c r="DF229" i="1"/>
  <c r="DD116" i="1"/>
  <c r="DI233" i="1"/>
  <c r="DC114" i="1"/>
  <c r="DE250" i="1"/>
  <c r="DE151" i="1"/>
  <c r="DD259" i="1"/>
  <c r="DC120" i="1"/>
  <c r="DE142" i="1"/>
  <c r="DD92" i="1"/>
  <c r="DC122" i="1"/>
</calcChain>
</file>

<file path=xl/sharedStrings.xml><?xml version="1.0" encoding="utf-8"?>
<sst xmlns="http://schemas.openxmlformats.org/spreadsheetml/2006/main" count="1575" uniqueCount="222">
  <si>
    <r>
      <t>STEP 1</t>
    </r>
    <r>
      <rPr>
        <b/>
        <sz val="14"/>
        <color theme="1"/>
        <rFont val="Verdana"/>
        <family val="2"/>
      </rPr>
      <t>: DEMAND (INPUT)</t>
    </r>
  </si>
  <si>
    <r>
      <t>STEP 2</t>
    </r>
    <r>
      <rPr>
        <b/>
        <sz val="14"/>
        <color theme="1"/>
        <rFont val="Verdana"/>
        <family val="2"/>
      </rPr>
      <t>: INPUT PRICES (IN EUR) (INPUT)</t>
    </r>
  </si>
  <si>
    <r>
      <t>STEP 3</t>
    </r>
    <r>
      <rPr>
        <b/>
        <sz val="14"/>
        <color theme="1"/>
        <rFont val="Verdana"/>
        <family val="2"/>
      </rPr>
      <t>: CALCULATION OF RELEVANT COSTS (CALCULATION)</t>
    </r>
  </si>
  <si>
    <r>
      <t>STEP 4</t>
    </r>
    <r>
      <rPr>
        <b/>
        <sz val="14"/>
        <color theme="1"/>
        <rFont val="Verdana"/>
        <family val="2"/>
      </rPr>
      <t>: CALCULATION OF DRIVER FOR THE COST ALLOCATION (BASED ON PRICING RATIOS) (CALCULATION)</t>
    </r>
  </si>
  <si>
    <r>
      <t>STEP 5</t>
    </r>
    <r>
      <rPr>
        <b/>
        <sz val="14"/>
        <color theme="1"/>
        <rFont val="Verdana"/>
        <family val="2"/>
      </rPr>
      <t>: OUTPUT PRICES FOR WHOLESALE SERVICES (OUTPUT)</t>
    </r>
  </si>
  <si>
    <t>Usluga ETHERNET Iznajmljeni vod</t>
  </si>
  <si>
    <t>Kapacitet</t>
  </si>
  <si>
    <t>Broj vodova (voice klasa)</t>
  </si>
  <si>
    <t>Broj vodova (best effort klasa)</t>
  </si>
  <si>
    <t>Monthly fee (voice quality)</t>
  </si>
  <si>
    <t>Monthly fee (best effort quality)</t>
  </si>
  <si>
    <t>Driver value</t>
  </si>
  <si>
    <t>Broj priključnih točaka*</t>
  </si>
  <si>
    <t>Distance component</t>
  </si>
  <si>
    <t>Monthly fee per connection point</t>
  </si>
  <si>
    <t>Monthly fee per distance component</t>
  </si>
  <si>
    <t>TOTAL DEMAND OF MODELLED SERVICES</t>
  </si>
  <si>
    <t>Main group of services according to Reference Offers</t>
  </si>
  <si>
    <t>MONTHLY COST OF MODELLED SERVICES</t>
  </si>
  <si>
    <t>Broj priključnih točaka</t>
  </si>
  <si>
    <t>Service</t>
  </si>
  <si>
    <t>Unit</t>
  </si>
  <si>
    <t>Ethernet (Standardna_ponuda_visokokvalitetni + Data_paket)</t>
  </si>
  <si>
    <t>Carrier Ethernet</t>
  </si>
  <si>
    <t>Mobile bandwidth backhauling</t>
  </si>
  <si>
    <t>Bandwidth backhauling</t>
  </si>
  <si>
    <t>DWDM (Standardna_ponuda_visokokvalitetni + Data_paket)</t>
  </si>
  <si>
    <t>blank</t>
  </si>
  <si>
    <t>Average unit cost 2024-2026</t>
  </si>
  <si>
    <t>Average unit cost 2021-2025</t>
  </si>
  <si>
    <t>512 kbit/s</t>
  </si>
  <si>
    <t>High-Quality Services.Transport IP / MPLS .Wholesale.Trunk segment</t>
  </si>
  <si>
    <t>EUR / Month / Mbps</t>
  </si>
  <si>
    <t>1 Mbit/s</t>
  </si>
  <si>
    <t>High-Quality Services.Ethernet line L2 P2P.Wholesale.Trunk segment</t>
  </si>
  <si>
    <t>2 Mbit/s</t>
  </si>
  <si>
    <t>High-Quality Services.Ethernet VPLS - E-LAN - MP2MP.Wholesale.Trunk segment</t>
  </si>
  <si>
    <t>4 Mbit/s</t>
  </si>
  <si>
    <t>High-Quality Services.Mobile backhauling.Wholesale.Trunk segment</t>
  </si>
  <si>
    <t>6 Mbit/s</t>
  </si>
  <si>
    <t>High-Quality Services.DWDM lines.Wholesale.Trunk segment</t>
  </si>
  <si>
    <t>8 Mbit/s</t>
  </si>
  <si>
    <t>10 Mbit/s</t>
  </si>
  <si>
    <t>High-Quality Services.Terminating segment.Wholesale.Terminating segment</t>
  </si>
  <si>
    <t>EUR / Month / Lines</t>
  </si>
  <si>
    <t>15 Mbit/s</t>
  </si>
  <si>
    <t>High-Quality Services.Terminating segment (up to 4 Mbps).Wholesale.Terminating segment</t>
  </si>
  <si>
    <t>20 Mbit/s</t>
  </si>
  <si>
    <t>30 Mbit/s</t>
  </si>
  <si>
    <t>High-Quality Services.Terminating segment SHDSL.Wholesale.Terminating segment SHDSL</t>
  </si>
  <si>
    <t>40 Mbit/s</t>
  </si>
  <si>
    <t>Access.Copper.Wholesale - Central Access Lines - Market 3B.Access</t>
  </si>
  <si>
    <t>50 Mbit/s</t>
  </si>
  <si>
    <t>list.HQL.products</t>
  </si>
  <si>
    <t>60 Mbit/s</t>
  </si>
  <si>
    <t>TOTAL MONTHLY COST FOR SELECTED YEAR</t>
  </si>
  <si>
    <t>Selected year</t>
  </si>
  <si>
    <t>70 Mbit/s</t>
  </si>
  <si>
    <t>80 Mbit/s</t>
  </si>
  <si>
    <t>EUR</t>
  </si>
  <si>
    <t>90 Mbit/s</t>
  </si>
  <si>
    <t>100 Mbit/s</t>
  </si>
  <si>
    <t>200 Mbit/s</t>
  </si>
  <si>
    <t>300 Mbit/s</t>
  </si>
  <si>
    <t>400 Mbit/s</t>
  </si>
  <si>
    <t>500 Mbit/s</t>
  </si>
  <si>
    <t>600 Mbit/s</t>
  </si>
  <si>
    <t>700 Mbit/s</t>
  </si>
  <si>
    <t>800 Mbit/s</t>
  </si>
  <si>
    <t>900 Mbit/s</t>
  </si>
  <si>
    <t>1 Gbit/s</t>
  </si>
  <si>
    <t>TOTAL</t>
  </si>
  <si>
    <t>2 Gbit/s</t>
  </si>
  <si>
    <t>2,5 Gbit/s</t>
  </si>
  <si>
    <t>3 Gbit/s</t>
  </si>
  <si>
    <t>4 Gbit/s</t>
  </si>
  <si>
    <t>6 Gbit/s</t>
  </si>
  <si>
    <t>10 Gbit/s</t>
  </si>
  <si>
    <t xml:space="preserve">*Broj priključnih točaka može biti 2 ili 1 (PPC). Potrebno je za svaku kombinaciju navesti broj vodova ovisno o kapacitetu. </t>
  </si>
  <si>
    <t>Usluga xWDM iznajmljeni vod</t>
  </si>
  <si>
    <t>5 Gbit/s</t>
  </si>
  <si>
    <t>7 Gbit/s</t>
  </si>
  <si>
    <t>8 Gbit/s</t>
  </si>
  <si>
    <t>12 Gbit/s</t>
  </si>
  <si>
    <t>14 Gbit/s</t>
  </si>
  <si>
    <t>15 Gbit/s</t>
  </si>
  <si>
    <t>20 Gbit/s</t>
  </si>
  <si>
    <t>40 Gbit/s</t>
  </si>
  <si>
    <t>100 Gbit/s</t>
  </si>
  <si>
    <t>*Broj priključnih točaka može biti 2 ili 1 (PPC). Potrebno je za svaku kombinaciju navesti broj vodova ovisno o kapacitetu. Po potrebi dodajte nove retke.</t>
  </si>
  <si>
    <t>SHDSL leased line</t>
  </si>
  <si>
    <t>64 kbit/s</t>
  </si>
  <si>
    <t>2048 kbit/s</t>
  </si>
  <si>
    <t>Usluga Carrier Ethernet - linija</t>
  </si>
  <si>
    <t>Metro linija</t>
  </si>
  <si>
    <t>Međugradska linija</t>
  </si>
  <si>
    <t>Broj linija</t>
  </si>
  <si>
    <t>Monthly fee</t>
  </si>
  <si>
    <t xml:space="preserve">50 Mbit/s </t>
  </si>
  <si>
    <t xml:space="preserve">60 Mbit/s </t>
  </si>
  <si>
    <t xml:space="preserve">100 Mbit/s </t>
  </si>
  <si>
    <t xml:space="preserve">1 Gbit/s </t>
  </si>
  <si>
    <t xml:space="preserve">10 Gbit/s </t>
  </si>
  <si>
    <t>Usluga Carrier Ethernet - mreža</t>
  </si>
  <si>
    <t>Metro mreža</t>
  </si>
  <si>
    <t>Međugradska mreža</t>
  </si>
  <si>
    <t>Broj priključnih točaka u istoj županiji</t>
  </si>
  <si>
    <t>Broj priključnih točaka između županija</t>
  </si>
  <si>
    <t>Usluga Carrier Core paket I</t>
  </si>
  <si>
    <t>Brzina</t>
  </si>
  <si>
    <t>Količina priključnih točaka</t>
  </si>
  <si>
    <t>Demand</t>
  </si>
  <si>
    <t>Cijena bez PDV-a (kn/mj.)</t>
  </si>
  <si>
    <t>Cijena bez PDV-a (EUR/mj.)</t>
  </si>
  <si>
    <t>METRO MREŽA</t>
  </si>
  <si>
    <t>MEĐUGRADSKA MREŽA</t>
  </si>
  <si>
    <t>Capacity (Mbps)</t>
  </si>
  <si>
    <t>10 M</t>
  </si>
  <si>
    <t>20 M</t>
  </si>
  <si>
    <t>30 M</t>
  </si>
  <si>
    <t>40 M</t>
  </si>
  <si>
    <t>50 M</t>
  </si>
  <si>
    <t>60 M</t>
  </si>
  <si>
    <t>100 M</t>
  </si>
  <si>
    <t>200 M</t>
  </si>
  <si>
    <t>300 M</t>
  </si>
  <si>
    <t>400 M</t>
  </si>
  <si>
    <t>500 M</t>
  </si>
  <si>
    <t>600 M</t>
  </si>
  <si>
    <t>2,5 G</t>
  </si>
  <si>
    <t>Usluga Carrier Core paket II</t>
  </si>
  <si>
    <t>700 M</t>
  </si>
  <si>
    <t xml:space="preserve">1 G </t>
  </si>
  <si>
    <t>2G</t>
  </si>
  <si>
    <t>3 G</t>
  </si>
  <si>
    <t>4 G</t>
  </si>
  <si>
    <t>6 G</t>
  </si>
  <si>
    <t>Usluga Mobile bandwidth backhauling</t>
  </si>
  <si>
    <t>Mobile bandwidth backhauling (središnja priključna točka)</t>
  </si>
  <si>
    <t>Mjesna priključna točka</t>
  </si>
  <si>
    <t>Broj središnjih priključnih točaka</t>
  </si>
  <si>
    <t>Kapacitet (Mbit/s)</t>
  </si>
  <si>
    <t>Broj mjesnih priključnih točaka osnovne klase usluge</t>
  </si>
  <si>
    <t>Broj mjesnih priključnih točaka dodatne klase usluge</t>
  </si>
  <si>
    <t>Additional monthly fee</t>
  </si>
  <si>
    <t>150 Mbit/s</t>
  </si>
  <si>
    <t>Cijena se uvećava za 22,5% na osnovnu uslugu</t>
  </si>
  <si>
    <t>1 Gbit/s (optičko sučelje)</t>
  </si>
  <si>
    <t>10 Gbit/s (optičko sučelje)</t>
  </si>
  <si>
    <t>Međumjesna priključna točka</t>
  </si>
  <si>
    <t>Broj međumjesnih priključnih točaka osnovne klase usluge</t>
  </si>
  <si>
    <t>Broj međumjesnih priključnih točaka dodatne klase usluge</t>
  </si>
  <si>
    <t>Usluga Mobile bandwidth backhauling - Carier Grade Ethernet (CGE)</t>
  </si>
  <si>
    <t>Broj mjesnih priključnih točaka osnovne klase usluge [Voice (količina x 2 Mbit/s)]</t>
  </si>
  <si>
    <t>1 x Voice</t>
  </si>
  <si>
    <t>2 x Voice</t>
  </si>
  <si>
    <t>3 x Voice</t>
  </si>
  <si>
    <t>4 x Voice</t>
  </si>
  <si>
    <t>5 x Voice</t>
  </si>
  <si>
    <t>Broj mjesnih priključnih točaka BUSINESS klase usluge</t>
  </si>
  <si>
    <t>Broj mjesnih priključnih točaka VIDEO klase usluge</t>
  </si>
  <si>
    <t>BUSINESS klase usluge</t>
  </si>
  <si>
    <t>VIDEO klase usluge</t>
  </si>
  <si>
    <t>Osnovna konfiguracija + 20% na Udio kapaciteta klase</t>
  </si>
  <si>
    <t>Osnovna konfiguracija + 30% na Udio kapaciteta klase</t>
  </si>
  <si>
    <t>Međumjesna priključna točka unutar regije</t>
  </si>
  <si>
    <t>Broj međumjesnih priključnih točaka osnovne klase usluge [Voice (količina x 2 Mbit/s)]</t>
  </si>
  <si>
    <t xml:space="preserve">Broj međumjesnih priključnih točaka dodatne klase usluge </t>
  </si>
  <si>
    <t>Broj međumjesnih priključnih točaka BUSINESS klase usluge</t>
  </si>
  <si>
    <t>Broj međumjesnih priključnih točaka VIDEO klase usluge</t>
  </si>
  <si>
    <t>Usluga Bandwidth backhauling (P2MP)- Ethernet</t>
  </si>
  <si>
    <t>Središnja priključna točka</t>
  </si>
  <si>
    <t>P2MP (1 priključna točka + 1 prijenosni kapacitet)</t>
  </si>
  <si>
    <t>Mjesna mreža</t>
  </si>
  <si>
    <t>Međumjesna mreža</t>
  </si>
  <si>
    <t>K1-K1</t>
  </si>
  <si>
    <t>K2-K2</t>
  </si>
  <si>
    <t>K1-K2</t>
  </si>
  <si>
    <t>Broj</t>
  </si>
  <si>
    <t>2x500</t>
  </si>
  <si>
    <t xml:space="preserve"> K1- sva županijska sjedišta Republike Hrvatske,  K2- svi ostali gradovi, mjesta i lokacije u Republici Hrvatskoj</t>
  </si>
  <si>
    <t>Usluga Bandwidth backhauling (P2P- 1 prijenosni kapacitet +2 priključne točke)</t>
  </si>
  <si>
    <t>2x500 Mbit/s</t>
  </si>
  <si>
    <t>Support tables for demand of Data packet services</t>
  </si>
  <si>
    <t>Data packet - XL packet</t>
  </si>
  <si>
    <t>Basic part of Data packet XL</t>
  </si>
  <si>
    <t>Usluga xWDM iznajmljeni vod- Data paketi</t>
  </si>
  <si>
    <t>Monthly fees for basic part of Data packet XL</t>
  </si>
  <si>
    <t>Line speed</t>
  </si>
  <si>
    <t>Units</t>
  </si>
  <si>
    <t xml:space="preserve">Broj vodova </t>
  </si>
  <si>
    <t xml:space="preserve">Monthly fee [EUR] </t>
  </si>
  <si>
    <t>25 Gbit/s</t>
  </si>
  <si>
    <t>50 Gbit/s</t>
  </si>
  <si>
    <t xml:space="preserve">Incremental capacities </t>
  </si>
  <si>
    <t xml:space="preserve">Monthly fees for incremental capacities </t>
  </si>
  <si>
    <t xml:space="preserve">Subsequent additional units </t>
  </si>
  <si>
    <t xml:space="preserve">Monthly fees for subsequent additional lines </t>
  </si>
  <si>
    <t>Driver value for additional lines</t>
  </si>
  <si>
    <t>Usluga Ethernet linija - Data paketi</t>
  </si>
  <si>
    <t>metro</t>
  </si>
  <si>
    <t>međugradska</t>
  </si>
  <si>
    <t>5 Mbit/s</t>
  </si>
  <si>
    <t>Individual Ethernet lines</t>
  </si>
  <si>
    <t>Monthly fees for individual Ethernet lines</t>
  </si>
  <si>
    <t>Monthly line fee (EUR)</t>
  </si>
  <si>
    <t>Monthly fee for additional lines (line/month) [EUR]</t>
  </si>
  <si>
    <t>Usluga Ethernet  mreža -Data paketi</t>
  </si>
  <si>
    <t>1Gbit/s</t>
  </si>
  <si>
    <t>Data packet - M packet</t>
  </si>
  <si>
    <t>Number of lines (max)</t>
  </si>
  <si>
    <t xml:space="preserve">Capacity </t>
  </si>
  <si>
    <t>Monthly fee [EUR]</t>
  </si>
  <si>
    <t xml:space="preserve">Initial incremental capacity </t>
  </si>
  <si>
    <t xml:space="preserve">Monthly fees for initial incremental capacity </t>
  </si>
  <si>
    <t>Data packet - S packet</t>
  </si>
  <si>
    <t>ADDITIONAL INPUTS</t>
  </si>
  <si>
    <t>Parameters</t>
  </si>
  <si>
    <t>Value</t>
  </si>
  <si>
    <t>Weight of the cost of equipment in end user location over total terminating segment cost (parameter necessary for the exclusion of non-relevant cost of "Data packet" services)</t>
  </si>
  <si>
    <t>%</t>
  </si>
  <si>
    <t>Weight of the cost of equipment in Hub site over total trunk segment cost (parameter necessary for the exclusion of non-relevant cost of "Data Centar" services)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</si>
</sst>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;\-#,##0.00;\-"/>
    <numFmt numFmtId="166" formatCode="#,##0.00000;\-#,##0.00000;\-"/>
    <numFmt numFmtId="167" formatCode="#,##0;\-#,##0;\-"/>
    <numFmt numFmtId="168" formatCode="#,##0.000;\-#,##0.000;\-"/>
    <numFmt numFmtId="169" formatCode="#,##0.00_ ;\-#,##0.00\ "/>
    <numFmt numFmtId="171" formatCode="#,##0.00%;\-#,##0.00%;\-"/>
  </numFmts>
  <fonts count="19">
    <font>
      <sz val="11"/>
      <color theme="1"/>
      <name val="Calibri"/>
      <family val="2"/>
      <charset val="238"/>
      <scheme val="minor"/>
    </font>
    <font>
      <b/>
      <u/>
      <sz val="14"/>
      <color theme="1"/>
      <name val="Verdana"/>
      <family val="2"/>
    </font>
    <font>
      <b/>
      <sz val="14"/>
      <color theme="1"/>
      <name val="Verdana"/>
      <family val="2"/>
    </font>
    <font>
      <sz val="9"/>
      <color theme="1"/>
      <name val="Calibri"/>
      <family val="2"/>
      <charset val="238"/>
      <scheme val="minor"/>
    </font>
    <font>
      <sz val="9"/>
      <color theme="1"/>
      <name val="Verdana"/>
      <family val="2"/>
    </font>
    <font>
      <b/>
      <sz val="11"/>
      <color theme="0"/>
      <name val="Verdana"/>
      <family val="2"/>
    </font>
    <font>
      <b/>
      <sz val="9"/>
      <color theme="0"/>
      <name val="Verdana"/>
      <family val="2"/>
    </font>
    <font>
      <b/>
      <sz val="9"/>
      <color theme="1"/>
      <name val="Verdana"/>
      <family val="2"/>
    </font>
    <font>
      <sz val="9"/>
      <color theme="0" tint="-0.34998626667073579"/>
      <name val="Verdana"/>
      <family val="2"/>
    </font>
    <font>
      <b/>
      <sz val="10"/>
      <color theme="0"/>
      <name val="Verdana"/>
      <family val="2"/>
    </font>
    <font>
      <sz val="9"/>
      <color theme="0" tint="-0.499984740745262"/>
      <name val="Verdana"/>
      <family val="2"/>
    </font>
    <font>
      <sz val="9"/>
      <color rgb="FF113F80"/>
      <name val="Verdana"/>
      <family val="2"/>
    </font>
    <font>
      <i/>
      <sz val="9"/>
      <color rgb="FF0C2749"/>
      <name val="Verdana"/>
      <family val="2"/>
    </font>
    <font>
      <sz val="10"/>
      <color indexed="8"/>
      <name val="Arial"/>
      <family val="2"/>
      <charset val="238"/>
    </font>
    <font>
      <b/>
      <sz val="11"/>
      <color theme="0"/>
      <name val="Tele-GroteskNor"/>
    </font>
    <font>
      <sz val="11"/>
      <color theme="1"/>
      <name val="Tele-GroteskNor"/>
    </font>
    <font>
      <sz val="11"/>
      <color rgb="FF113F80"/>
      <name val="Tele-GroteskNor"/>
    </font>
    <font>
      <sz val="9"/>
      <color indexed="8"/>
      <name val="Verdana"/>
      <family val="2"/>
    </font>
    <font>
      <sz val="9"/>
      <color theme="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0C2749"/>
        <bgColor indexed="64"/>
      </patternFill>
    </fill>
    <fill>
      <patternFill patternType="solid">
        <fgColor rgb="FFBDA69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4CEEC"/>
        <bgColor indexed="64"/>
      </patternFill>
    </fill>
    <fill>
      <patternFill patternType="solid">
        <fgColor rgb="FFFFFAE3"/>
        <bgColor indexed="64"/>
      </patternFill>
    </fill>
    <fill>
      <patternFill patternType="solid">
        <fgColor theme="0"/>
        <bgColor indexed="64"/>
      </patternFill>
    </fill>
  </fills>
  <borders count="124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A1AD25"/>
      </left>
      <right/>
      <top style="medium">
        <color rgb="FFA1AD25"/>
      </top>
      <bottom style="thin">
        <color rgb="FFA1AD25"/>
      </bottom>
      <diagonal/>
    </border>
    <border>
      <left style="medium">
        <color rgb="FFB46566"/>
      </left>
      <right style="thin">
        <color rgb="FFB46566"/>
      </right>
      <top style="medium">
        <color rgb="FFB46566"/>
      </top>
      <bottom style="thin">
        <color rgb="FFB46566"/>
      </bottom>
      <diagonal/>
    </border>
    <border>
      <left style="medium">
        <color auto="1"/>
      </left>
      <right/>
      <top style="medium">
        <color rgb="FF113F80"/>
      </top>
      <bottom style="thin">
        <color rgb="FF113F80"/>
      </bottom>
      <diagonal/>
    </border>
    <border>
      <left style="medium">
        <color rgb="FF113F80"/>
      </left>
      <right style="medium">
        <color rgb="FF113F80"/>
      </right>
      <top style="medium">
        <color rgb="FF113F80"/>
      </top>
      <bottom style="thin">
        <color rgb="FF113F80"/>
      </bottom>
      <diagonal/>
    </border>
    <border>
      <left style="medium">
        <color rgb="FF113F80"/>
      </left>
      <right style="medium">
        <color rgb="FF113F80"/>
      </right>
      <top style="thin">
        <color rgb="FF113F80"/>
      </top>
      <bottom style="thin">
        <color rgb="FF113F80"/>
      </bottom>
      <diagonal/>
    </border>
    <border>
      <left style="medium">
        <color rgb="FF113F80"/>
      </left>
      <right style="medium">
        <color rgb="FF113F80"/>
      </right>
      <top style="thin">
        <color rgb="FF113F80"/>
      </top>
      <bottom style="medium">
        <color rgb="FF113F80"/>
      </bottom>
      <diagonal/>
    </border>
    <border>
      <left/>
      <right/>
      <top style="medium">
        <color rgb="FF0C2749"/>
      </top>
      <bottom style="thin">
        <color rgb="FF0C2749"/>
      </bottom>
      <diagonal/>
    </border>
    <border>
      <left style="medium">
        <color rgb="FF113F80"/>
      </left>
      <right style="thin">
        <color rgb="FF113F80"/>
      </right>
      <top/>
      <bottom style="thin">
        <color rgb="FF113F80"/>
      </bottom>
      <diagonal/>
    </border>
    <border>
      <left style="thin">
        <color rgb="FF113F80"/>
      </left>
      <right style="thin">
        <color rgb="FF113F80"/>
      </right>
      <top/>
      <bottom style="thin">
        <color rgb="FF113F80"/>
      </bottom>
      <diagonal/>
    </border>
    <border>
      <left style="thin">
        <color rgb="FF113F80"/>
      </left>
      <right style="medium">
        <color rgb="FF113F80"/>
      </right>
      <top/>
      <bottom style="thin">
        <color rgb="FF113F80"/>
      </bottom>
      <diagonal/>
    </border>
    <border>
      <left style="medium">
        <color rgb="FF113F80"/>
      </left>
      <right/>
      <top/>
      <bottom style="thin">
        <color rgb="FF113F80"/>
      </bottom>
      <diagonal/>
    </border>
    <border>
      <left style="medium">
        <color rgb="FF0C2749"/>
      </left>
      <right/>
      <top style="medium">
        <color rgb="FF0C2749"/>
      </top>
      <bottom style="thin">
        <color rgb="FF0C2749"/>
      </bottom>
      <diagonal/>
    </border>
    <border>
      <left style="medium">
        <color rgb="FF0C2749"/>
      </left>
      <right style="thin">
        <color rgb="FF0C2749"/>
      </right>
      <top style="medium">
        <color rgb="FF0C2749"/>
      </top>
      <bottom style="thin">
        <color rgb="FF0C2749"/>
      </bottom>
      <diagonal/>
    </border>
    <border>
      <left style="thin">
        <color rgb="FF0C2749"/>
      </left>
      <right style="thin">
        <color rgb="FF0C2749"/>
      </right>
      <top style="medium">
        <color rgb="FF0C2749"/>
      </top>
      <bottom style="thin">
        <color rgb="FF0C2749"/>
      </bottom>
      <diagonal/>
    </border>
    <border>
      <left style="thin">
        <color rgb="FF0C2749"/>
      </left>
      <right/>
      <top style="medium">
        <color rgb="FF0C2749"/>
      </top>
      <bottom style="thin">
        <color rgb="FF0C2749"/>
      </bottom>
      <diagonal/>
    </border>
    <border>
      <left style="thin">
        <color rgb="FF0C2749"/>
      </left>
      <right style="medium">
        <color rgb="FF0C2749"/>
      </right>
      <top style="medium">
        <color rgb="FF0C2749"/>
      </top>
      <bottom style="thin">
        <color rgb="FF0C2749"/>
      </bottom>
      <diagonal/>
    </border>
    <border>
      <left style="medium">
        <color rgb="FF0C2749"/>
      </left>
      <right style="medium">
        <color rgb="FF0C2749"/>
      </right>
      <top style="medium">
        <color rgb="FF0C2749"/>
      </top>
      <bottom style="thin">
        <color rgb="FF0C2749"/>
      </bottom>
      <diagonal/>
    </border>
    <border>
      <left style="medium">
        <color rgb="FFA1AD25"/>
      </left>
      <right/>
      <top style="thin">
        <color rgb="FFA1AD25"/>
      </top>
      <bottom style="thin">
        <color rgb="FFA1AD25"/>
      </bottom>
      <diagonal/>
    </border>
    <border>
      <left style="medium">
        <color auto="1"/>
      </left>
      <right/>
      <top style="thin">
        <color rgb="FF113F80"/>
      </top>
      <bottom style="thin">
        <color rgb="FF113F80"/>
      </bottom>
      <diagonal/>
    </border>
    <border>
      <left/>
      <right/>
      <top style="thin">
        <color rgb="FF0C2749"/>
      </top>
      <bottom style="thin">
        <color rgb="FF0C2749"/>
      </bottom>
      <diagonal/>
    </border>
    <border>
      <left style="medium">
        <color rgb="FF113F80"/>
      </left>
      <right style="thin">
        <color rgb="FF113F80"/>
      </right>
      <top style="thin">
        <color rgb="FF113F80"/>
      </top>
      <bottom style="thin">
        <color rgb="FF113F80"/>
      </bottom>
      <diagonal/>
    </border>
    <border>
      <left style="thin">
        <color rgb="FF113F80"/>
      </left>
      <right style="thin">
        <color rgb="FF113F80"/>
      </right>
      <top style="thin">
        <color rgb="FF113F80"/>
      </top>
      <bottom style="thin">
        <color rgb="FF113F80"/>
      </bottom>
      <diagonal/>
    </border>
    <border>
      <left style="thin">
        <color rgb="FF113F80"/>
      </left>
      <right style="medium">
        <color rgb="FF113F80"/>
      </right>
      <top style="thin">
        <color rgb="FF113F80"/>
      </top>
      <bottom style="thin">
        <color rgb="FF113F80"/>
      </bottom>
      <diagonal/>
    </border>
    <border>
      <left style="medium">
        <color rgb="FF113F80"/>
      </left>
      <right/>
      <top style="thin">
        <color rgb="FF113F80"/>
      </top>
      <bottom style="thin">
        <color rgb="FF113F80"/>
      </bottom>
      <diagonal/>
    </border>
    <border>
      <left style="medium">
        <color rgb="FF0C2749"/>
      </left>
      <right/>
      <top style="thin">
        <color rgb="FF0C2749"/>
      </top>
      <bottom style="thin">
        <color rgb="FF0C2749"/>
      </bottom>
      <diagonal/>
    </border>
    <border>
      <left style="medium">
        <color rgb="FF0C2749"/>
      </left>
      <right style="thin">
        <color rgb="FF0C2749"/>
      </right>
      <top style="thin">
        <color rgb="FF0C2749"/>
      </top>
      <bottom style="thin">
        <color rgb="FF0C2749"/>
      </bottom>
      <diagonal/>
    </border>
    <border>
      <left style="thin">
        <color rgb="FF0C2749"/>
      </left>
      <right style="thin">
        <color rgb="FF0C2749"/>
      </right>
      <top style="thin">
        <color rgb="FF0C2749"/>
      </top>
      <bottom style="thin">
        <color rgb="FF0C2749"/>
      </bottom>
      <diagonal/>
    </border>
    <border>
      <left style="thin">
        <color rgb="FF0C2749"/>
      </left>
      <right/>
      <top style="thin">
        <color rgb="FF0C2749"/>
      </top>
      <bottom style="thin">
        <color rgb="FF0C2749"/>
      </bottom>
      <diagonal/>
    </border>
    <border>
      <left style="thin">
        <color rgb="FF0C2749"/>
      </left>
      <right style="medium">
        <color rgb="FF0C2749"/>
      </right>
      <top style="thin">
        <color rgb="FF0C2749"/>
      </top>
      <bottom style="thin">
        <color rgb="FF0C2749"/>
      </bottom>
      <diagonal/>
    </border>
    <border>
      <left style="medium">
        <color rgb="FF0C2749"/>
      </left>
      <right style="medium">
        <color rgb="FF0C2749"/>
      </right>
      <top style="thin">
        <color rgb="FF0C2749"/>
      </top>
      <bottom style="thin">
        <color rgb="FF0C2749"/>
      </bottom>
      <diagonal/>
    </border>
    <border>
      <left/>
      <right/>
      <top style="thin">
        <color rgb="FF0C2749"/>
      </top>
      <bottom style="medium">
        <color rgb="FF0C2749"/>
      </bottom>
      <diagonal/>
    </border>
    <border>
      <left style="medium">
        <color rgb="FF113F80"/>
      </left>
      <right style="thin">
        <color rgb="FF113F80"/>
      </right>
      <top style="thin">
        <color rgb="FF113F80"/>
      </top>
      <bottom style="medium">
        <color rgb="FF113F80"/>
      </bottom>
      <diagonal/>
    </border>
    <border>
      <left style="thin">
        <color rgb="FF113F80"/>
      </left>
      <right style="thin">
        <color rgb="FF113F80"/>
      </right>
      <top style="thin">
        <color rgb="FF113F80"/>
      </top>
      <bottom style="medium">
        <color rgb="FF113F80"/>
      </bottom>
      <diagonal/>
    </border>
    <border>
      <left style="thin">
        <color rgb="FF113F80"/>
      </left>
      <right style="medium">
        <color rgb="FF113F80"/>
      </right>
      <top style="thin">
        <color rgb="FF113F80"/>
      </top>
      <bottom style="medium">
        <color rgb="FF113F80"/>
      </bottom>
      <diagonal/>
    </border>
    <border>
      <left style="medium">
        <color rgb="FF113F80"/>
      </left>
      <right/>
      <top style="thin">
        <color rgb="FF113F80"/>
      </top>
      <bottom style="medium">
        <color rgb="FF113F80"/>
      </bottom>
      <diagonal/>
    </border>
    <border>
      <left style="medium">
        <color rgb="FF0C2749"/>
      </left>
      <right/>
      <top style="thin">
        <color rgb="FF0C2749"/>
      </top>
      <bottom style="medium">
        <color rgb="FF0C2749"/>
      </bottom>
      <diagonal/>
    </border>
    <border>
      <left style="medium">
        <color rgb="FF0C2749"/>
      </left>
      <right style="thin">
        <color rgb="FF0C2749"/>
      </right>
      <top style="thin">
        <color rgb="FF0C2749"/>
      </top>
      <bottom style="medium">
        <color rgb="FF0C2749"/>
      </bottom>
      <diagonal/>
    </border>
    <border>
      <left style="thin">
        <color rgb="FF0C2749"/>
      </left>
      <right style="thin">
        <color rgb="FF0C2749"/>
      </right>
      <top style="thin">
        <color rgb="FF0C2749"/>
      </top>
      <bottom style="medium">
        <color rgb="FF0C2749"/>
      </bottom>
      <diagonal/>
    </border>
    <border>
      <left style="thin">
        <color rgb="FF0C2749"/>
      </left>
      <right/>
      <top style="thin">
        <color rgb="FF0C2749"/>
      </top>
      <bottom style="medium">
        <color rgb="FF0C2749"/>
      </bottom>
      <diagonal/>
    </border>
    <border>
      <left style="thin">
        <color rgb="FF0C2749"/>
      </left>
      <right style="medium">
        <color rgb="FF0C2749"/>
      </right>
      <top style="thin">
        <color rgb="FF0C2749"/>
      </top>
      <bottom style="medium">
        <color rgb="FF0C274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rgb="FF113F80"/>
      </right>
      <top style="medium">
        <color rgb="FF113F80"/>
      </top>
      <bottom style="medium">
        <color rgb="FF113F80"/>
      </bottom>
      <diagonal/>
    </border>
    <border>
      <left/>
      <right style="thin">
        <color theme="0"/>
      </right>
      <top/>
      <bottom/>
      <diagonal/>
    </border>
    <border>
      <left style="medium">
        <color rgb="FF113F80"/>
      </left>
      <right/>
      <top style="thin">
        <color rgb="FF113F80"/>
      </top>
      <bottom/>
      <diagonal/>
    </border>
    <border>
      <left style="medium">
        <color rgb="FF0C2749"/>
      </left>
      <right/>
      <top/>
      <bottom style="thin">
        <color rgb="FF0C2749"/>
      </bottom>
      <diagonal/>
    </border>
    <border>
      <left style="medium">
        <color rgb="FF0C2749"/>
      </left>
      <right style="thin">
        <color rgb="FF0C2749"/>
      </right>
      <top style="thin">
        <color rgb="FF0C2749"/>
      </top>
      <bottom/>
      <diagonal/>
    </border>
    <border>
      <left style="thin">
        <color rgb="FF0C2749"/>
      </left>
      <right style="thin">
        <color rgb="FF0C2749"/>
      </right>
      <top style="thin">
        <color rgb="FF0C2749"/>
      </top>
      <bottom/>
      <diagonal/>
    </border>
    <border>
      <left style="thin">
        <color rgb="FF0C2749"/>
      </left>
      <right style="medium">
        <color rgb="FF0C2749"/>
      </right>
      <top style="thin">
        <color rgb="FF0C2749"/>
      </top>
      <bottom/>
      <diagonal/>
    </border>
    <border>
      <left style="medium">
        <color rgb="FFA6B1B6"/>
      </left>
      <right style="medium">
        <color rgb="FFA6B1B6"/>
      </right>
      <top style="medium">
        <color rgb="FFA6B1B6"/>
      </top>
      <bottom style="medium">
        <color rgb="FFA6B1B6"/>
      </bottom>
      <diagonal/>
    </border>
    <border>
      <left style="medium">
        <color rgb="FF0C2749"/>
      </left>
      <right style="thin">
        <color rgb="FF0C2749"/>
      </right>
      <top style="medium">
        <color rgb="FF0C2749"/>
      </top>
      <bottom style="medium">
        <color rgb="FF0C2749"/>
      </bottom>
      <diagonal/>
    </border>
    <border>
      <left style="thin">
        <color rgb="FF0C2749"/>
      </left>
      <right style="thin">
        <color rgb="FF0C2749"/>
      </right>
      <top style="medium">
        <color rgb="FF0C2749"/>
      </top>
      <bottom style="medium">
        <color rgb="FF0C2749"/>
      </bottom>
      <diagonal/>
    </border>
    <border>
      <left style="thin">
        <color rgb="FF0C2749"/>
      </left>
      <right style="medium">
        <color rgb="FF0C2749"/>
      </right>
      <top style="medium">
        <color rgb="FF0C2749"/>
      </top>
      <bottom style="medium">
        <color rgb="FF0C2749"/>
      </bottom>
      <diagonal/>
    </border>
    <border>
      <left style="medium">
        <color rgb="FFA1AD25"/>
      </left>
      <right/>
      <top style="thin">
        <color rgb="FFA1AD25"/>
      </top>
      <bottom style="medium">
        <color rgb="FFA1AD25"/>
      </bottom>
      <diagonal/>
    </border>
    <border>
      <left style="medium">
        <color auto="1"/>
      </left>
      <right/>
      <top style="thin">
        <color rgb="FF113F80"/>
      </top>
      <bottom style="medium">
        <color rgb="FF113F80"/>
      </bottom>
      <diagonal/>
    </border>
    <border>
      <left style="medium">
        <color rgb="FF0C2749"/>
      </left>
      <right style="medium">
        <color rgb="FF0C2749"/>
      </right>
      <top style="thin">
        <color rgb="FF0C2749"/>
      </top>
      <bottom style="medium">
        <color rgb="FF0C2749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medium">
        <color rgb="FF113F80"/>
      </bottom>
      <diagonal/>
    </border>
    <border>
      <left style="medium">
        <color rgb="FFA1AD25"/>
      </left>
      <right/>
      <top style="thin">
        <color rgb="FFA1AD25"/>
      </top>
      <bottom/>
      <diagonal/>
    </border>
    <border>
      <left style="medium">
        <color auto="1"/>
      </left>
      <right/>
      <top style="thin">
        <color rgb="FF113F80"/>
      </top>
      <bottom/>
      <diagonal/>
    </border>
    <border>
      <left style="medium">
        <color rgb="FF113F80"/>
      </left>
      <right style="medium">
        <color rgb="FF113F80"/>
      </right>
      <top style="thin">
        <color rgb="FF113F80"/>
      </top>
      <bottom/>
      <diagonal/>
    </border>
    <border>
      <left style="medium">
        <color rgb="FF113F80"/>
      </left>
      <right/>
      <top style="medium">
        <color rgb="FF113F80"/>
      </top>
      <bottom style="thin">
        <color rgb="FF113F80"/>
      </bottom>
      <diagonal/>
    </border>
    <border>
      <left style="medium">
        <color rgb="FF113F80"/>
      </left>
      <right style="thin">
        <color rgb="FF113F80"/>
      </right>
      <top style="medium">
        <color rgb="FF113F80"/>
      </top>
      <bottom style="thin">
        <color rgb="FF113F80"/>
      </bottom>
      <diagonal/>
    </border>
    <border>
      <left style="thin">
        <color rgb="FF113F80"/>
      </left>
      <right style="medium">
        <color rgb="FF113F80"/>
      </right>
      <top style="medium">
        <color rgb="FF113F80"/>
      </top>
      <bottom style="thin">
        <color rgb="FF113F80"/>
      </bottom>
      <diagonal/>
    </border>
    <border>
      <left style="medium">
        <color rgb="FFA1AD25"/>
      </left>
      <right style="thin">
        <color rgb="FFA1AD25"/>
      </right>
      <top/>
      <bottom style="thin">
        <color rgb="FFA1AD25"/>
      </bottom>
      <diagonal/>
    </border>
    <border>
      <left style="thin">
        <color rgb="FFA1AD25"/>
      </left>
      <right style="thin">
        <color rgb="FFA1AD25"/>
      </right>
      <top/>
      <bottom style="thin">
        <color rgb="FFA1AD25"/>
      </bottom>
      <diagonal/>
    </border>
    <border>
      <left style="thin">
        <color rgb="FFA1AD25"/>
      </left>
      <right/>
      <top/>
      <bottom style="thin">
        <color rgb="FFA1AD25"/>
      </bottom>
      <diagonal/>
    </border>
    <border>
      <left style="medium">
        <color rgb="FFB46566"/>
      </left>
      <right style="medium">
        <color rgb="FFB46566"/>
      </right>
      <top style="medium">
        <color rgb="FFB46566"/>
      </top>
      <bottom style="thin">
        <color rgb="FFB46566"/>
      </bottom>
      <diagonal/>
    </border>
    <border>
      <left style="medium">
        <color rgb="FF113F80"/>
      </left>
      <right style="medium">
        <color rgb="FF113F80"/>
      </right>
      <top/>
      <bottom style="thin">
        <color rgb="FF113F80"/>
      </bottom>
      <diagonal/>
    </border>
    <border>
      <left style="medium">
        <color rgb="FFA1AD25"/>
      </left>
      <right style="thin">
        <color rgb="FFA1AD25"/>
      </right>
      <top style="thin">
        <color rgb="FFA1AD25"/>
      </top>
      <bottom style="thin">
        <color rgb="FFA1AD25"/>
      </bottom>
      <diagonal/>
    </border>
    <border>
      <left style="thin">
        <color rgb="FFA1AD25"/>
      </left>
      <right style="thin">
        <color rgb="FFA1AD25"/>
      </right>
      <top style="thin">
        <color rgb="FFA1AD25"/>
      </top>
      <bottom style="thin">
        <color rgb="FFA1AD25"/>
      </bottom>
      <diagonal/>
    </border>
    <border>
      <left style="thin">
        <color rgb="FFA1AD25"/>
      </left>
      <right/>
      <top style="thin">
        <color rgb="FFA1AD25"/>
      </top>
      <bottom style="thin">
        <color rgb="FFA1AD25"/>
      </bottom>
      <diagonal/>
    </border>
    <border>
      <left style="medium">
        <color rgb="FFB46566"/>
      </left>
      <right style="medium">
        <color rgb="FFB46566"/>
      </right>
      <top style="thin">
        <color rgb="FFB46566"/>
      </top>
      <bottom style="thin">
        <color rgb="FFB46566"/>
      </bottom>
      <diagonal/>
    </border>
    <border>
      <left style="medium">
        <color rgb="FFA1AD25"/>
      </left>
      <right style="thin">
        <color rgb="FFA1AD25"/>
      </right>
      <top style="thin">
        <color rgb="FFA1AD25"/>
      </top>
      <bottom style="medium">
        <color rgb="FFA1AD25"/>
      </bottom>
      <diagonal/>
    </border>
    <border>
      <left style="thin">
        <color rgb="FFA1AD25"/>
      </left>
      <right style="thin">
        <color rgb="FFA1AD25"/>
      </right>
      <top style="thin">
        <color rgb="FFA1AD25"/>
      </top>
      <bottom style="medium">
        <color rgb="FFA1AD25"/>
      </bottom>
      <diagonal/>
    </border>
    <border>
      <left style="thin">
        <color rgb="FFA1AD25"/>
      </left>
      <right/>
      <top style="thin">
        <color rgb="FFA1AD25"/>
      </top>
      <bottom style="medium">
        <color rgb="FFA1AD25"/>
      </bottom>
      <diagonal/>
    </border>
    <border>
      <left style="medium">
        <color rgb="FFB46566"/>
      </left>
      <right style="medium">
        <color rgb="FFB46566"/>
      </right>
      <top style="thin">
        <color rgb="FFB46566"/>
      </top>
      <bottom style="medium">
        <color rgb="FFB46566"/>
      </bottom>
      <diagonal/>
    </border>
    <border>
      <left/>
      <right/>
      <top style="medium">
        <color rgb="FFA1AD25"/>
      </top>
      <bottom style="thin">
        <color rgb="FFA1AD25"/>
      </bottom>
      <diagonal/>
    </border>
    <border>
      <left style="medium">
        <color rgb="FFA1AD25"/>
      </left>
      <right style="medium">
        <color rgb="FFA1AD25"/>
      </right>
      <top style="medium">
        <color rgb="FFA1AD25"/>
      </top>
      <bottom style="thin">
        <color rgb="FFA1AD25"/>
      </bottom>
      <diagonal/>
    </border>
    <border>
      <left/>
      <right style="thin">
        <color rgb="FF113F80"/>
      </right>
      <top style="medium">
        <color rgb="FF113F80"/>
      </top>
      <bottom style="thin">
        <color rgb="FF113F80"/>
      </bottom>
      <diagonal/>
    </border>
    <border>
      <left style="thin">
        <color rgb="FF113F80"/>
      </left>
      <right style="medium">
        <color rgb="FF113F80"/>
      </right>
      <top style="medium">
        <color rgb="FF113F80"/>
      </top>
      <bottom/>
      <diagonal/>
    </border>
    <border>
      <left/>
      <right/>
      <top style="thin">
        <color rgb="FFA1AD25"/>
      </top>
      <bottom style="thin">
        <color rgb="FFA1AD25"/>
      </bottom>
      <diagonal/>
    </border>
    <border>
      <left style="medium">
        <color rgb="FFA1AD25"/>
      </left>
      <right style="medium">
        <color rgb="FFA1AD25"/>
      </right>
      <top style="thin">
        <color rgb="FFA1AD25"/>
      </top>
      <bottom style="thin">
        <color rgb="FFA1AD25"/>
      </bottom>
      <diagonal/>
    </border>
    <border>
      <left/>
      <right style="thin">
        <color rgb="FF113F80"/>
      </right>
      <top style="thin">
        <color rgb="FF113F80"/>
      </top>
      <bottom style="thin">
        <color rgb="FF113F80"/>
      </bottom>
      <diagonal/>
    </border>
    <border>
      <left style="thin">
        <color rgb="FF113F80"/>
      </left>
      <right style="medium">
        <color rgb="FF113F80"/>
      </right>
      <top/>
      <bottom/>
      <diagonal/>
    </border>
    <border>
      <left style="medium">
        <color rgb="FFA1AD25"/>
      </left>
      <right style="medium">
        <color rgb="FFA1AD25"/>
      </right>
      <top style="thin">
        <color rgb="FFA1AD25"/>
      </top>
      <bottom style="medium">
        <color rgb="FFA1AD25"/>
      </bottom>
      <diagonal/>
    </border>
    <border>
      <left/>
      <right style="thin">
        <color rgb="FF113F80"/>
      </right>
      <top style="thin">
        <color rgb="FF113F80"/>
      </top>
      <bottom style="medium">
        <color rgb="FF113F80"/>
      </bottom>
      <diagonal/>
    </border>
    <border>
      <left style="thin">
        <color rgb="FF113F80"/>
      </left>
      <right style="medium">
        <color rgb="FF113F80"/>
      </right>
      <top/>
      <bottom style="medium">
        <color rgb="FF113F8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rgb="FFA1AD25"/>
      </bottom>
      <diagonal/>
    </border>
    <border>
      <left style="thin">
        <color theme="0"/>
      </left>
      <right style="thin">
        <color theme="0"/>
      </right>
      <top/>
      <bottom style="medium">
        <color rgb="FF113F80"/>
      </bottom>
      <diagonal/>
    </border>
    <border>
      <left style="thin">
        <color rgb="FF113F80"/>
      </left>
      <right style="thin">
        <color rgb="FF113F80"/>
      </right>
      <top style="medium">
        <color rgb="FF113F80"/>
      </top>
      <bottom style="thin">
        <color rgb="FF113F80"/>
      </bottom>
      <diagonal/>
    </border>
    <border>
      <left style="thin">
        <color rgb="FF113F80"/>
      </left>
      <right/>
      <top style="medium">
        <color rgb="FF113F80"/>
      </top>
      <bottom style="thin">
        <color rgb="FF113F80"/>
      </bottom>
      <diagonal/>
    </border>
    <border>
      <left style="medium">
        <color rgb="FF0C2749"/>
      </left>
      <right style="thin">
        <color auto="1"/>
      </right>
      <top style="medium">
        <color rgb="FF0C2749"/>
      </top>
      <bottom style="thin">
        <color rgb="FF0C2749"/>
      </bottom>
      <diagonal/>
    </border>
    <border>
      <left style="thin">
        <color auto="1"/>
      </left>
      <right style="thin">
        <color auto="1"/>
      </right>
      <top style="medium">
        <color rgb="FF0C2749"/>
      </top>
      <bottom style="thin">
        <color rgb="FF0C2749"/>
      </bottom>
      <diagonal/>
    </border>
    <border>
      <left style="thin">
        <color rgb="FF113F80"/>
      </left>
      <right/>
      <top style="thin">
        <color rgb="FF113F80"/>
      </top>
      <bottom style="thin">
        <color rgb="FF113F80"/>
      </bottom>
      <diagonal/>
    </border>
    <border>
      <left style="medium">
        <color rgb="FF0C2749"/>
      </left>
      <right style="thin">
        <color auto="1"/>
      </right>
      <top style="thin">
        <color rgb="FF0C2749"/>
      </top>
      <bottom style="thin">
        <color rgb="FF0C2749"/>
      </bottom>
      <diagonal/>
    </border>
    <border>
      <left style="thin">
        <color auto="1"/>
      </left>
      <right style="thin">
        <color auto="1"/>
      </right>
      <top style="thin">
        <color rgb="FF0C2749"/>
      </top>
      <bottom style="thin">
        <color rgb="FF0C2749"/>
      </bottom>
      <diagonal/>
    </border>
    <border>
      <left style="thin">
        <color rgb="FF113F80"/>
      </left>
      <right/>
      <top style="thin">
        <color rgb="FF113F80"/>
      </top>
      <bottom style="medium">
        <color rgb="FF113F80"/>
      </bottom>
      <diagonal/>
    </border>
    <border>
      <left style="medium">
        <color rgb="FF0C2749"/>
      </left>
      <right style="thin">
        <color auto="1"/>
      </right>
      <top style="thin">
        <color rgb="FF0C2749"/>
      </top>
      <bottom style="medium">
        <color rgb="FF0C2749"/>
      </bottom>
      <diagonal/>
    </border>
    <border>
      <left style="thin">
        <color auto="1"/>
      </left>
      <right style="thin">
        <color auto="1"/>
      </right>
      <top style="thin">
        <color rgb="FF0C2749"/>
      </top>
      <bottom style="medium">
        <color rgb="FF0C2749"/>
      </bottom>
      <diagonal/>
    </border>
    <border>
      <left style="thin">
        <color auto="1"/>
      </left>
      <right style="medium">
        <color rgb="FF0C2749"/>
      </right>
      <top style="medium">
        <color rgb="FF0C2749"/>
      </top>
      <bottom style="thin">
        <color rgb="FF0C2749"/>
      </bottom>
      <diagonal/>
    </border>
    <border>
      <left style="thin">
        <color auto="1"/>
      </left>
      <right style="medium">
        <color rgb="FF0C2749"/>
      </right>
      <top style="thin">
        <color rgb="FF0C2749"/>
      </top>
      <bottom style="thin">
        <color rgb="FF0C2749"/>
      </bottom>
      <diagonal/>
    </border>
    <border>
      <left style="thin">
        <color auto="1"/>
      </left>
      <right style="medium">
        <color rgb="FF0C2749"/>
      </right>
      <top style="thin">
        <color rgb="FF0C2749"/>
      </top>
      <bottom style="medium">
        <color rgb="FF0C2749"/>
      </bottom>
      <diagonal/>
    </border>
    <border>
      <left style="medium">
        <color rgb="FFA1AD25"/>
      </left>
      <right/>
      <top/>
      <bottom style="thin">
        <color rgb="FFA1AD25"/>
      </bottom>
      <diagonal/>
    </border>
    <border>
      <left/>
      <right/>
      <top/>
      <bottom style="thin">
        <color rgb="FFA1AD25"/>
      </bottom>
      <diagonal/>
    </border>
    <border>
      <left style="medium">
        <color rgb="FFA1AD25"/>
      </left>
      <right/>
      <top/>
      <bottom style="medium">
        <color rgb="FFA1AD25"/>
      </bottom>
      <diagonal/>
    </border>
    <border>
      <left style="medium">
        <color rgb="FFA1AD25"/>
      </left>
      <right style="thin">
        <color rgb="FFA1AD25"/>
      </right>
      <top/>
      <bottom style="medium">
        <color rgb="FFA1AD25"/>
      </bottom>
      <diagonal/>
    </border>
    <border>
      <left style="thin">
        <color rgb="FFA1AD25"/>
      </left>
      <right/>
      <top/>
      <bottom style="medium">
        <color rgb="FFA1AD25"/>
      </bottom>
      <diagonal/>
    </border>
    <border>
      <left style="medium">
        <color rgb="FF113F80"/>
      </left>
      <right style="medium">
        <color rgb="FF113F80"/>
      </right>
      <top style="medium">
        <color rgb="FF113F80"/>
      </top>
      <bottom style="medium">
        <color rgb="FF113F80"/>
      </bottom>
      <diagonal/>
    </border>
    <border>
      <left style="medium">
        <color rgb="FF0C2749"/>
      </left>
      <right style="medium">
        <color rgb="FF0C2749"/>
      </right>
      <top style="medium">
        <color rgb="FF0C2749"/>
      </top>
      <bottom style="medium">
        <color rgb="FF0C2749"/>
      </bottom>
      <diagonal/>
    </border>
    <border>
      <left style="medium">
        <color rgb="FFA1AD25"/>
      </left>
      <right style="thin">
        <color rgb="FFA1AD25"/>
      </right>
      <top style="medium">
        <color rgb="FFA1AD25"/>
      </top>
      <bottom style="thin">
        <color rgb="FFA1AD25"/>
      </bottom>
      <diagonal/>
    </border>
    <border>
      <left style="thin">
        <color rgb="FFA1AD25"/>
      </left>
      <right/>
      <top style="medium">
        <color rgb="FFA1AD25"/>
      </top>
      <bottom style="thin">
        <color rgb="FFA1AD25"/>
      </bottom>
      <diagonal/>
    </border>
  </borders>
  <cellStyleXfs count="4">
    <xf numFmtId="0" fontId="0" fillId="0" borderId="0"/>
    <xf numFmtId="0" fontId="13" fillId="0" borderId="0"/>
    <xf numFmtId="0" fontId="13" fillId="0" borderId="0"/>
    <xf numFmtId="0" fontId="13" fillId="0" borderId="0"/>
  </cellStyleXfs>
  <cellXfs count="308">
    <xf numFmtId="0" fontId="0" fillId="0" borderId="0" xfId="0"/>
    <xf numFmtId="164" fontId="1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wrapText="1" shrinkToFit="1"/>
    </xf>
    <xf numFmtId="164" fontId="3" fillId="0" borderId="0" xfId="0" applyNumberFormat="1" applyFont="1" applyAlignment="1">
      <alignment wrapText="1"/>
    </xf>
    <xf numFmtId="166" fontId="3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 shrinkToFit="1"/>
    </xf>
    <xf numFmtId="164" fontId="6" fillId="2" borderId="5" xfId="0" applyNumberFormat="1" applyFont="1" applyFill="1" applyBorder="1" applyAlignment="1">
      <alignment horizontal="center" vertical="center" wrapText="1" shrinkToFit="1"/>
    </xf>
    <xf numFmtId="164" fontId="6" fillId="2" borderId="3" xfId="0" applyNumberFormat="1" applyFont="1" applyFill="1" applyBorder="1" applyAlignment="1">
      <alignment horizontal="center" vertical="center" wrapText="1" shrinkToFit="1"/>
    </xf>
    <xf numFmtId="164" fontId="7" fillId="0" borderId="0" xfId="0" applyNumberFormat="1" applyFont="1" applyAlignment="1">
      <alignment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Alignment="1">
      <alignment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 shrinkToFi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168" fontId="10" fillId="0" borderId="0" xfId="0" applyNumberFormat="1" applyFont="1" applyAlignment="1">
      <alignment wrapText="1"/>
    </xf>
    <xf numFmtId="164" fontId="4" fillId="0" borderId="10" xfId="0" applyNumberFormat="1" applyFont="1" applyBorder="1" applyAlignment="1">
      <alignment wrapText="1"/>
    </xf>
    <xf numFmtId="167" fontId="4" fillId="3" borderId="11" xfId="0" applyNumberFormat="1" applyFont="1" applyFill="1" applyBorder="1" applyAlignment="1">
      <alignment vertical="center"/>
    </xf>
    <xf numFmtId="167" fontId="11" fillId="4" borderId="12" xfId="0" applyNumberFormat="1" applyFont="1" applyFill="1" applyBorder="1" applyAlignment="1">
      <alignment wrapText="1" shrinkToFit="1"/>
    </xf>
    <xf numFmtId="167" fontId="11" fillId="4" borderId="13" xfId="0" applyNumberFormat="1" applyFont="1" applyFill="1" applyBorder="1" applyAlignment="1">
      <alignment wrapText="1" shrinkToFit="1"/>
    </xf>
    <xf numFmtId="167" fontId="11" fillId="4" borderId="13" xfId="0" applyNumberFormat="1" applyFont="1" applyFill="1" applyBorder="1" applyAlignment="1">
      <alignment wrapText="1"/>
    </xf>
    <xf numFmtId="167" fontId="11" fillId="5" borderId="13" xfId="0" applyNumberFormat="1" applyFont="1" applyFill="1" applyBorder="1" applyAlignment="1">
      <alignment wrapText="1"/>
    </xf>
    <xf numFmtId="167" fontId="11" fillId="5" borderId="14" xfId="0" applyNumberFormat="1" applyFont="1" applyFill="1" applyBorder="1" applyAlignment="1">
      <alignment wrapText="1"/>
    </xf>
    <xf numFmtId="167" fontId="11" fillId="5" borderId="15" xfId="0" applyNumberFormat="1" applyFont="1" applyFill="1" applyBorder="1" applyAlignment="1">
      <alignment wrapText="1"/>
    </xf>
    <xf numFmtId="167" fontId="4" fillId="0" borderId="16" xfId="0" applyNumberFormat="1" applyFont="1" applyBorder="1" applyAlignment="1">
      <alignment horizontal="center" wrapText="1"/>
    </xf>
    <xf numFmtId="167" fontId="11" fillId="5" borderId="17" xfId="0" applyNumberFormat="1" applyFont="1" applyFill="1" applyBorder="1" applyAlignment="1">
      <alignment wrapText="1"/>
    </xf>
    <xf numFmtId="167" fontId="11" fillId="5" borderId="18" xfId="0" applyNumberFormat="1" applyFont="1" applyFill="1" applyBorder="1" applyAlignment="1">
      <alignment wrapText="1"/>
    </xf>
    <xf numFmtId="167" fontId="11" fillId="5" borderId="19" xfId="0" applyNumberFormat="1" applyFont="1" applyFill="1" applyBorder="1" applyAlignment="1">
      <alignment wrapText="1"/>
    </xf>
    <xf numFmtId="167" fontId="11" fillId="5" borderId="20" xfId="0" applyNumberFormat="1" applyFont="1" applyFill="1" applyBorder="1" applyAlignment="1">
      <alignment wrapText="1"/>
    </xf>
    <xf numFmtId="167" fontId="4" fillId="0" borderId="21" xfId="0" applyNumberFormat="1" applyFont="1" applyBorder="1" applyAlignment="1">
      <alignment horizontal="center" wrapText="1"/>
    </xf>
    <xf numFmtId="164" fontId="4" fillId="0" borderId="22" xfId="0" applyNumberFormat="1" applyFont="1" applyBorder="1" applyAlignment="1">
      <alignment wrapText="1"/>
    </xf>
    <xf numFmtId="164" fontId="4" fillId="0" borderId="23" xfId="0" applyNumberFormat="1" applyFont="1" applyBorder="1" applyAlignment="1">
      <alignment wrapText="1"/>
    </xf>
    <xf numFmtId="164" fontId="4" fillId="0" borderId="24" xfId="0" applyNumberFormat="1" applyFont="1" applyBorder="1" applyAlignment="1">
      <alignment wrapText="1"/>
    </xf>
    <xf numFmtId="164" fontId="4" fillId="4" borderId="22" xfId="0" applyNumberFormat="1" applyFont="1" applyFill="1" applyBorder="1" applyAlignment="1">
      <alignment wrapText="1"/>
    </xf>
    <xf numFmtId="164" fontId="4" fillId="0" borderId="25" xfId="0" applyNumberFormat="1" applyFont="1" applyBorder="1" applyAlignment="1">
      <alignment wrapText="1"/>
    </xf>
    <xf numFmtId="167" fontId="4" fillId="0" borderId="22" xfId="0" applyNumberFormat="1" applyFont="1" applyBorder="1" applyAlignment="1">
      <alignment wrapText="1" shrinkToFit="1"/>
    </xf>
    <xf numFmtId="167" fontId="4" fillId="0" borderId="23" xfId="0" applyNumberFormat="1" applyFont="1" applyBorder="1" applyAlignment="1">
      <alignment wrapText="1" shrinkToFit="1"/>
    </xf>
    <xf numFmtId="167" fontId="4" fillId="0" borderId="23" xfId="0" applyNumberFormat="1" applyFont="1" applyBorder="1" applyAlignment="1">
      <alignment wrapText="1"/>
    </xf>
    <xf numFmtId="167" fontId="4" fillId="0" borderId="25" xfId="0" applyNumberFormat="1" applyFont="1" applyBorder="1" applyAlignment="1">
      <alignment wrapText="1"/>
    </xf>
    <xf numFmtId="169" fontId="4" fillId="0" borderId="26" xfId="0" applyNumberFormat="1" applyFont="1" applyBorder="1" applyAlignment="1">
      <alignment wrapText="1" shrinkToFit="1"/>
    </xf>
    <xf numFmtId="167" fontId="4" fillId="0" borderId="25" xfId="0" applyNumberFormat="1" applyFont="1" applyBorder="1" applyAlignment="1">
      <alignment wrapText="1" shrinkToFit="1"/>
    </xf>
    <xf numFmtId="167" fontId="10" fillId="0" borderId="0" xfId="0" applyNumberFormat="1" applyFont="1" applyAlignment="1">
      <alignment wrapText="1"/>
    </xf>
    <xf numFmtId="164" fontId="4" fillId="0" borderId="27" xfId="0" applyNumberFormat="1" applyFont="1" applyBorder="1" applyAlignment="1">
      <alignment wrapText="1"/>
    </xf>
    <xf numFmtId="167" fontId="11" fillId="4" borderId="28" xfId="0" applyNumberFormat="1" applyFont="1" applyFill="1" applyBorder="1" applyAlignment="1">
      <alignment wrapText="1" shrinkToFit="1"/>
    </xf>
    <xf numFmtId="167" fontId="11" fillId="4" borderId="14" xfId="0" applyNumberFormat="1" applyFont="1" applyFill="1" applyBorder="1" applyAlignment="1">
      <alignment wrapText="1" shrinkToFit="1"/>
    </xf>
    <xf numFmtId="167" fontId="11" fillId="4" borderId="14" xfId="0" applyNumberFormat="1" applyFont="1" applyFill="1" applyBorder="1" applyAlignment="1">
      <alignment wrapText="1"/>
    </xf>
    <xf numFmtId="167" fontId="4" fillId="0" borderId="29" xfId="0" applyNumberFormat="1" applyFont="1" applyBorder="1" applyAlignment="1">
      <alignment horizontal="center" wrapText="1"/>
    </xf>
    <xf numFmtId="167" fontId="11" fillId="5" borderId="30" xfId="0" applyNumberFormat="1" applyFont="1" applyFill="1" applyBorder="1" applyAlignment="1">
      <alignment wrapText="1"/>
    </xf>
    <xf numFmtId="167" fontId="11" fillId="5" borderId="31" xfId="0" applyNumberFormat="1" applyFont="1" applyFill="1" applyBorder="1" applyAlignment="1">
      <alignment wrapText="1"/>
    </xf>
    <xf numFmtId="167" fontId="11" fillId="5" borderId="32" xfId="0" applyNumberFormat="1" applyFont="1" applyFill="1" applyBorder="1" applyAlignment="1">
      <alignment wrapText="1"/>
    </xf>
    <xf numFmtId="167" fontId="11" fillId="5" borderId="33" xfId="0" applyNumberFormat="1" applyFont="1" applyFill="1" applyBorder="1" applyAlignment="1">
      <alignment wrapText="1"/>
    </xf>
    <xf numFmtId="167" fontId="4" fillId="0" borderId="34" xfId="0" applyNumberFormat="1" applyFont="1" applyBorder="1" applyAlignment="1">
      <alignment horizontal="center" wrapText="1"/>
    </xf>
    <xf numFmtId="164" fontId="4" fillId="0" borderId="35" xfId="0" applyNumberFormat="1" applyFont="1" applyBorder="1" applyAlignment="1">
      <alignment wrapText="1"/>
    </xf>
    <xf numFmtId="164" fontId="4" fillId="0" borderId="36" xfId="0" applyNumberFormat="1" applyFont="1" applyBorder="1" applyAlignment="1">
      <alignment wrapText="1"/>
    </xf>
    <xf numFmtId="164" fontId="4" fillId="0" borderId="37" xfId="0" applyNumberFormat="1" applyFont="1" applyBorder="1" applyAlignment="1">
      <alignment wrapText="1"/>
    </xf>
    <xf numFmtId="164" fontId="4" fillId="0" borderId="38" xfId="0" applyNumberFormat="1" applyFont="1" applyBorder="1" applyAlignment="1">
      <alignment wrapText="1"/>
    </xf>
    <xf numFmtId="167" fontId="4" fillId="0" borderId="35" xfId="0" applyNumberFormat="1" applyFont="1" applyBorder="1" applyAlignment="1">
      <alignment wrapText="1" shrinkToFit="1"/>
    </xf>
    <xf numFmtId="167" fontId="4" fillId="0" borderId="36" xfId="0" applyNumberFormat="1" applyFont="1" applyBorder="1" applyAlignment="1">
      <alignment wrapText="1" shrinkToFit="1"/>
    </xf>
    <xf numFmtId="167" fontId="4" fillId="0" borderId="36" xfId="0" applyNumberFormat="1" applyFont="1" applyBorder="1" applyAlignment="1">
      <alignment wrapText="1"/>
    </xf>
    <xf numFmtId="167" fontId="4" fillId="0" borderId="38" xfId="0" applyNumberFormat="1" applyFont="1" applyBorder="1" applyAlignment="1">
      <alignment wrapText="1"/>
    </xf>
    <xf numFmtId="167" fontId="4" fillId="0" borderId="38" xfId="0" applyNumberFormat="1" applyFont="1" applyBorder="1" applyAlignment="1">
      <alignment wrapText="1" shrinkToFit="1"/>
    </xf>
    <xf numFmtId="167" fontId="4" fillId="0" borderId="40" xfId="0" applyNumberFormat="1" applyFont="1" applyBorder="1" applyAlignment="1">
      <alignment horizontal="center" wrapText="1"/>
    </xf>
    <xf numFmtId="167" fontId="11" fillId="5" borderId="41" xfId="0" applyNumberFormat="1" applyFont="1" applyFill="1" applyBorder="1" applyAlignment="1">
      <alignment wrapText="1"/>
    </xf>
    <xf numFmtId="167" fontId="11" fillId="5" borderId="42" xfId="0" applyNumberFormat="1" applyFont="1" applyFill="1" applyBorder="1" applyAlignment="1">
      <alignment wrapText="1"/>
    </xf>
    <xf numFmtId="167" fontId="11" fillId="5" borderId="43" xfId="0" applyNumberFormat="1" applyFont="1" applyFill="1" applyBorder="1" applyAlignment="1">
      <alignment wrapText="1"/>
    </xf>
    <xf numFmtId="167" fontId="11" fillId="5" borderId="44" xfId="0" applyNumberFormat="1" applyFont="1" applyFill="1" applyBorder="1" applyAlignment="1">
      <alignment wrapText="1"/>
    </xf>
    <xf numFmtId="167" fontId="4" fillId="0" borderId="45" xfId="0" applyNumberFormat="1" applyFont="1" applyBorder="1" applyAlignment="1">
      <alignment horizontal="center" wrapText="1"/>
    </xf>
    <xf numFmtId="164" fontId="4" fillId="0" borderId="46" xfId="0" applyNumberFormat="1" applyFont="1" applyBorder="1" applyAlignment="1">
      <alignment wrapText="1"/>
    </xf>
    <xf numFmtId="164" fontId="4" fillId="0" borderId="47" xfId="0" applyNumberFormat="1" applyFont="1" applyBorder="1" applyAlignment="1">
      <alignment wrapText="1"/>
    </xf>
    <xf numFmtId="164" fontId="4" fillId="0" borderId="48" xfId="0" applyNumberFormat="1" applyFont="1" applyBorder="1" applyAlignment="1">
      <alignment wrapText="1"/>
    </xf>
    <xf numFmtId="164" fontId="4" fillId="0" borderId="49" xfId="0" applyNumberFormat="1" applyFont="1" applyBorder="1" applyAlignment="1">
      <alignment wrapText="1"/>
    </xf>
    <xf numFmtId="164" fontId="12" fillId="0" borderId="0" xfId="0" applyNumberFormat="1" applyFont="1" applyAlignment="1">
      <alignment wrapText="1"/>
    </xf>
    <xf numFmtId="0" fontId="6" fillId="2" borderId="50" xfId="0" applyNumberFormat="1" applyFont="1" applyFill="1" applyBorder="1" applyAlignment="1">
      <alignment horizontal="center" vertical="center" wrapText="1"/>
    </xf>
    <xf numFmtId="167" fontId="11" fillId="5" borderId="51" xfId="0" applyNumberFormat="1" applyFont="1" applyFill="1" applyBorder="1" applyAlignment="1">
      <alignment wrapText="1"/>
    </xf>
    <xf numFmtId="0" fontId="6" fillId="2" borderId="52" xfId="0" applyNumberFormat="1" applyFont="1" applyFill="1" applyBorder="1" applyAlignment="1">
      <alignment horizontal="center" vertical="center" wrapText="1"/>
    </xf>
    <xf numFmtId="167" fontId="11" fillId="5" borderId="53" xfId="0" applyNumberFormat="1" applyFont="1" applyFill="1" applyBorder="1" applyAlignment="1">
      <alignment wrapText="1"/>
    </xf>
    <xf numFmtId="167" fontId="4" fillId="0" borderId="54" xfId="0" applyNumberFormat="1" applyFont="1" applyBorder="1" applyAlignment="1">
      <alignment horizontal="center" wrapText="1"/>
    </xf>
    <xf numFmtId="167" fontId="4" fillId="0" borderId="22" xfId="0" applyNumberFormat="1" applyFont="1" applyBorder="1" applyAlignment="1">
      <alignment wrapText="1"/>
    </xf>
    <xf numFmtId="167" fontId="4" fillId="0" borderId="35" xfId="0" applyNumberFormat="1" applyFont="1" applyBorder="1" applyAlignment="1">
      <alignment wrapText="1"/>
    </xf>
    <xf numFmtId="167" fontId="4" fillId="0" borderId="55" xfId="0" applyNumberFormat="1" applyFont="1" applyBorder="1" applyAlignment="1">
      <alignment wrapText="1"/>
    </xf>
    <xf numFmtId="167" fontId="4" fillId="0" borderId="56" xfId="0" applyNumberFormat="1" applyFont="1" applyBorder="1" applyAlignment="1">
      <alignment wrapText="1"/>
    </xf>
    <xf numFmtId="167" fontId="4" fillId="0" borderId="57" xfId="0" applyNumberFormat="1" applyFont="1" applyBorder="1" applyAlignment="1">
      <alignment wrapText="1"/>
    </xf>
    <xf numFmtId="167" fontId="7" fillId="0" borderId="58" xfId="0" applyNumberFormat="1" applyFont="1" applyBorder="1" applyAlignment="1">
      <alignment wrapText="1"/>
    </xf>
    <xf numFmtId="167" fontId="7" fillId="0" borderId="59" xfId="0" applyNumberFormat="1" applyFont="1" applyBorder="1" applyAlignment="1">
      <alignment wrapText="1"/>
    </xf>
    <xf numFmtId="167" fontId="7" fillId="0" borderId="60" xfId="0" applyNumberFormat="1" applyFont="1" applyBorder="1" applyAlignment="1">
      <alignment wrapText="1"/>
    </xf>
    <xf numFmtId="167" fontId="7" fillId="0" borderId="61" xfId="0" applyNumberFormat="1" applyFont="1" applyBorder="1" applyAlignment="1">
      <alignment wrapText="1"/>
    </xf>
    <xf numFmtId="167" fontId="4" fillId="0" borderId="0" xfId="0" applyNumberFormat="1" applyFont="1" applyAlignment="1">
      <alignment wrapText="1"/>
    </xf>
    <xf numFmtId="164" fontId="4" fillId="0" borderId="62" xfId="0" applyNumberFormat="1" applyFont="1" applyBorder="1" applyAlignment="1">
      <alignment wrapText="1"/>
    </xf>
    <xf numFmtId="167" fontId="11" fillId="4" borderId="63" xfId="0" applyNumberFormat="1" applyFont="1" applyFill="1" applyBorder="1" applyAlignment="1">
      <alignment wrapText="1" shrinkToFit="1"/>
    </xf>
    <xf numFmtId="167" fontId="11" fillId="4" borderId="15" xfId="0" applyNumberFormat="1" applyFont="1" applyFill="1" applyBorder="1" applyAlignment="1">
      <alignment wrapText="1" shrinkToFit="1"/>
    </xf>
    <xf numFmtId="167" fontId="11" fillId="4" borderId="15" xfId="0" applyNumberFormat="1" applyFont="1" applyFill="1" applyBorder="1" applyAlignment="1">
      <alignment wrapText="1"/>
    </xf>
    <xf numFmtId="167" fontId="4" fillId="0" borderId="46" xfId="0" applyNumberFormat="1" applyFont="1" applyBorder="1" applyAlignment="1">
      <alignment wrapText="1" shrinkToFit="1"/>
    </xf>
    <xf numFmtId="167" fontId="4" fillId="0" borderId="47" xfId="0" applyNumberFormat="1" applyFont="1" applyBorder="1" applyAlignment="1">
      <alignment wrapText="1" shrinkToFit="1"/>
    </xf>
    <xf numFmtId="167" fontId="4" fillId="0" borderId="47" xfId="0" applyNumberFormat="1" applyFont="1" applyBorder="1" applyAlignment="1">
      <alignment wrapText="1"/>
    </xf>
    <xf numFmtId="167" fontId="4" fillId="0" borderId="49" xfId="0" applyNumberFormat="1" applyFont="1" applyBorder="1" applyAlignment="1">
      <alignment wrapText="1"/>
    </xf>
    <xf numFmtId="167" fontId="4" fillId="0" borderId="49" xfId="0" applyNumberFormat="1" applyFont="1" applyBorder="1" applyAlignment="1">
      <alignment wrapText="1" shrinkToFit="1"/>
    </xf>
    <xf numFmtId="164" fontId="4" fillId="0" borderId="0" xfId="0" applyNumberFormat="1" applyFont="1" applyAlignment="1">
      <alignment wrapText="1" shrinkToFit="1"/>
    </xf>
    <xf numFmtId="164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 shrinkToFit="1"/>
    </xf>
    <xf numFmtId="164" fontId="7" fillId="0" borderId="0" xfId="0" applyNumberFormat="1" applyFont="1" applyAlignment="1">
      <alignment wrapText="1" shrinkToFit="1"/>
    </xf>
    <xf numFmtId="164" fontId="6" fillId="2" borderId="65" xfId="0" applyNumberFormat="1" applyFont="1" applyFill="1" applyBorder="1" applyAlignment="1">
      <alignment horizontal="center" vertical="center" wrapText="1" shrinkToFit="1"/>
    </xf>
    <xf numFmtId="164" fontId="4" fillId="0" borderId="0" xfId="0" applyNumberFormat="1" applyFont="1" applyAlignment="1">
      <alignment horizontal="right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 shrinkToFit="1"/>
    </xf>
    <xf numFmtId="164" fontId="6" fillId="2" borderId="8" xfId="0" applyNumberFormat="1" applyFont="1" applyFill="1" applyBorder="1" applyAlignment="1">
      <alignment horizontal="center" vertical="center" wrapText="1" shrinkToFit="1"/>
    </xf>
    <xf numFmtId="164" fontId="6" fillId="2" borderId="66" xfId="0" applyNumberFormat="1" applyFont="1" applyFill="1" applyBorder="1" applyAlignment="1">
      <alignment horizontal="center" vertical="center" wrapText="1" shrinkToFit="1"/>
    </xf>
    <xf numFmtId="169" fontId="4" fillId="0" borderId="22" xfId="0" applyNumberFormat="1" applyFont="1" applyBorder="1" applyAlignment="1">
      <alignment wrapText="1" shrinkToFit="1"/>
    </xf>
    <xf numFmtId="164" fontId="4" fillId="0" borderId="67" xfId="0" applyNumberFormat="1" applyFont="1" applyBorder="1" applyAlignment="1">
      <alignment wrapText="1"/>
    </xf>
    <xf numFmtId="164" fontId="4" fillId="0" borderId="0" xfId="0" applyNumberFormat="1" applyFont="1" applyAlignment="1">
      <alignment horizontal="right" vertical="center" wrapText="1"/>
    </xf>
    <xf numFmtId="167" fontId="11" fillId="4" borderId="68" xfId="0" applyNumberFormat="1" applyFont="1" applyFill="1" applyBorder="1" applyAlignment="1">
      <alignment wrapText="1" shrinkToFit="1"/>
    </xf>
    <xf numFmtId="167" fontId="11" fillId="4" borderId="69" xfId="0" applyNumberFormat="1" applyFont="1" applyFill="1" applyBorder="1" applyAlignment="1">
      <alignment wrapText="1" shrinkToFit="1"/>
    </xf>
    <xf numFmtId="164" fontId="4" fillId="0" borderId="0" xfId="0" applyNumberFormat="1" applyFont="1" applyBorder="1" applyAlignment="1">
      <alignment wrapText="1"/>
    </xf>
    <xf numFmtId="167" fontId="11" fillId="4" borderId="0" xfId="0" applyNumberFormat="1" applyFont="1" applyFill="1" applyBorder="1" applyAlignment="1">
      <alignment wrapText="1" shrinkToFit="1"/>
    </xf>
    <xf numFmtId="167" fontId="4" fillId="0" borderId="10" xfId="0" applyNumberFormat="1" applyFont="1" applyBorder="1" applyAlignment="1">
      <alignment wrapText="1"/>
    </xf>
    <xf numFmtId="167" fontId="11" fillId="4" borderId="70" xfId="0" applyNumberFormat="1" applyFont="1" applyFill="1" applyBorder="1" applyAlignment="1">
      <alignment vertical="top"/>
    </xf>
    <xf numFmtId="167" fontId="11" fillId="4" borderId="13" xfId="0" applyNumberFormat="1" applyFont="1" applyFill="1" applyBorder="1" applyAlignment="1">
      <alignment vertical="top"/>
    </xf>
    <xf numFmtId="167" fontId="4" fillId="0" borderId="22" xfId="0" applyNumberFormat="1" applyFont="1" applyBorder="1" applyAlignment="1">
      <alignment vertical="top"/>
    </xf>
    <xf numFmtId="167" fontId="4" fillId="0" borderId="23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vertical="top"/>
    </xf>
    <xf numFmtId="167" fontId="4" fillId="0" borderId="62" xfId="0" applyNumberFormat="1" applyFont="1" applyBorder="1" applyAlignment="1">
      <alignment wrapText="1"/>
    </xf>
    <xf numFmtId="167" fontId="11" fillId="4" borderId="44" xfId="0" applyNumberFormat="1" applyFont="1" applyFill="1" applyBorder="1" applyAlignment="1">
      <alignment vertical="top"/>
    </xf>
    <xf numFmtId="167" fontId="11" fillId="4" borderId="15" xfId="0" applyNumberFormat="1" applyFont="1" applyFill="1" applyBorder="1" applyAlignment="1">
      <alignment vertical="top"/>
    </xf>
    <xf numFmtId="167" fontId="4" fillId="0" borderId="46" xfId="0" applyNumberFormat="1" applyFont="1" applyBorder="1" applyAlignment="1">
      <alignment vertical="top"/>
    </xf>
    <xf numFmtId="167" fontId="4" fillId="0" borderId="47" xfId="0" applyNumberFormat="1" applyFont="1" applyBorder="1" applyAlignment="1">
      <alignment vertical="top"/>
    </xf>
    <xf numFmtId="164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 wrapText="1" shrinkToFit="1"/>
    </xf>
    <xf numFmtId="164" fontId="5" fillId="2" borderId="5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164" fontId="6" fillId="2" borderId="3" xfId="0" applyNumberFormat="1" applyFont="1" applyFill="1" applyBorder="1" applyAlignment="1">
      <alignment horizontal="center" vertical="center" wrapText="1" shrinkToFit="1"/>
    </xf>
    <xf numFmtId="164" fontId="6" fillId="2" borderId="7" xfId="0" applyNumberFormat="1" applyFont="1" applyFill="1" applyBorder="1" applyAlignment="1">
      <alignment horizontal="center" vertical="center" wrapText="1" shrinkToFit="1"/>
    </xf>
    <xf numFmtId="167" fontId="11" fillId="4" borderId="71" xfId="0" applyNumberFormat="1" applyFont="1" applyFill="1" applyBorder="1" applyAlignment="1">
      <alignment wrapText="1" shrinkToFit="1"/>
    </xf>
    <xf numFmtId="167" fontId="11" fillId="4" borderId="72" xfId="0" applyNumberFormat="1" applyFont="1" applyFill="1" applyBorder="1" applyAlignment="1">
      <alignment wrapText="1" shrinkToFit="1"/>
    </xf>
    <xf numFmtId="167" fontId="11" fillId="4" borderId="30" xfId="0" applyNumberFormat="1" applyFont="1" applyFill="1" applyBorder="1" applyAlignment="1">
      <alignment wrapText="1" shrinkToFit="1"/>
    </xf>
    <xf numFmtId="167" fontId="11" fillId="4" borderId="32" xfId="0" applyNumberFormat="1" applyFont="1" applyFill="1" applyBorder="1" applyAlignment="1">
      <alignment wrapText="1" shrinkToFit="1"/>
    </xf>
    <xf numFmtId="167" fontId="11" fillId="4" borderId="41" xfId="0" applyNumberFormat="1" applyFont="1" applyFill="1" applyBorder="1" applyAlignment="1">
      <alignment wrapText="1" shrinkToFit="1"/>
    </xf>
    <xf numFmtId="167" fontId="11" fillId="4" borderId="43" xfId="0" applyNumberFormat="1" applyFont="1" applyFill="1" applyBorder="1" applyAlignment="1">
      <alignment wrapText="1" shrinkToFi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4" fillId="0" borderId="10" xfId="1" applyNumberFormat="1" applyFont="1" applyBorder="1"/>
    <xf numFmtId="164" fontId="4" fillId="0" borderId="27" xfId="1" applyNumberFormat="1" applyFont="1" applyBorder="1"/>
    <xf numFmtId="164" fontId="4" fillId="0" borderId="27" xfId="2" applyNumberFormat="1" applyFont="1" applyBorder="1"/>
    <xf numFmtId="0" fontId="5" fillId="2" borderId="50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2" borderId="7" xfId="0" applyNumberFormat="1" applyFont="1" applyFill="1" applyBorder="1" applyAlignment="1">
      <alignment horizontal="center" vertical="center" wrapText="1"/>
    </xf>
    <xf numFmtId="0" fontId="14" fillId="2" borderId="7" xfId="0" applyNumberFormat="1" applyFont="1" applyFill="1" applyBorder="1" applyAlignment="1">
      <alignment horizontal="center" vertical="center" wrapText="1"/>
    </xf>
    <xf numFmtId="167" fontId="15" fillId="0" borderId="73" xfId="0" applyNumberFormat="1" applyFont="1" applyBorder="1" applyAlignment="1">
      <alignment horizontal="right" vertical="center" wrapText="1"/>
    </xf>
    <xf numFmtId="167" fontId="15" fillId="0" borderId="74" xfId="0" applyNumberFormat="1" applyFont="1" applyBorder="1" applyAlignment="1">
      <alignment horizontal="center" vertical="center" wrapText="1"/>
    </xf>
    <xf numFmtId="167" fontId="15" fillId="0" borderId="75" xfId="0" applyNumberFormat="1" applyFont="1" applyBorder="1" applyAlignment="1">
      <alignment horizontal="center" vertical="center" wrapText="1"/>
    </xf>
    <xf numFmtId="167" fontId="15" fillId="3" borderId="76" xfId="0" applyNumberFormat="1" applyFont="1" applyFill="1" applyBorder="1" applyAlignment="1">
      <alignment horizontal="right" vertical="center" wrapText="1"/>
    </xf>
    <xf numFmtId="167" fontId="8" fillId="0" borderId="0" xfId="0" applyNumberFormat="1" applyFont="1" applyAlignment="1">
      <alignment wrapText="1" shrinkToFit="1"/>
    </xf>
    <xf numFmtId="167" fontId="16" fillId="4" borderId="77" xfId="0" applyNumberFormat="1" applyFont="1" applyFill="1" applyBorder="1" applyAlignment="1">
      <alignment horizontal="right" vertical="center" wrapText="1"/>
    </xf>
    <xf numFmtId="167" fontId="15" fillId="0" borderId="26" xfId="0" applyNumberFormat="1" applyFont="1" applyBorder="1" applyAlignment="1">
      <alignment horizontal="right" vertical="center" wrapText="1"/>
    </xf>
    <xf numFmtId="167" fontId="15" fillId="0" borderId="78" xfId="0" applyNumberFormat="1" applyFont="1" applyBorder="1" applyAlignment="1">
      <alignment horizontal="right" vertical="center" wrapText="1"/>
    </xf>
    <xf numFmtId="167" fontId="15" fillId="0" borderId="79" xfId="0" applyNumberFormat="1" applyFont="1" applyBorder="1" applyAlignment="1">
      <alignment horizontal="center" vertical="center" wrapText="1"/>
    </xf>
    <xf numFmtId="167" fontId="15" fillId="0" borderId="80" xfId="0" applyNumberFormat="1" applyFont="1" applyBorder="1" applyAlignment="1">
      <alignment horizontal="center" vertical="center" wrapText="1"/>
    </xf>
    <xf numFmtId="167" fontId="15" fillId="3" borderId="81" xfId="0" applyNumberFormat="1" applyFont="1" applyFill="1" applyBorder="1" applyAlignment="1">
      <alignment horizontal="right" vertical="center" wrapText="1"/>
    </xf>
    <xf numFmtId="167" fontId="16" fillId="4" borderId="14" xfId="0" applyNumberFormat="1" applyFont="1" applyFill="1" applyBorder="1" applyAlignment="1">
      <alignment horizontal="right" vertical="center" wrapText="1"/>
    </xf>
    <xf numFmtId="167" fontId="15" fillId="0" borderId="39" xfId="0" applyNumberFormat="1" applyFont="1" applyBorder="1" applyAlignment="1">
      <alignment horizontal="right" vertical="center" wrapText="1"/>
    </xf>
    <xf numFmtId="167" fontId="15" fillId="0" borderId="82" xfId="0" applyNumberFormat="1" applyFont="1" applyBorder="1" applyAlignment="1">
      <alignment horizontal="right" vertical="center" wrapText="1"/>
    </xf>
    <xf numFmtId="167" fontId="15" fillId="0" borderId="83" xfId="0" applyNumberFormat="1" applyFont="1" applyBorder="1" applyAlignment="1">
      <alignment horizontal="center" vertical="center" wrapText="1"/>
    </xf>
    <xf numFmtId="167" fontId="15" fillId="0" borderId="84" xfId="0" applyNumberFormat="1" applyFont="1" applyBorder="1" applyAlignment="1">
      <alignment horizontal="center" vertical="center" wrapText="1"/>
    </xf>
    <xf numFmtId="167" fontId="16" fillId="4" borderId="15" xfId="0" applyNumberFormat="1" applyFont="1" applyFill="1" applyBorder="1" applyAlignment="1">
      <alignment horizontal="right" vertical="center" wrapText="1"/>
    </xf>
    <xf numFmtId="167" fontId="15" fillId="0" borderId="64" xfId="0" applyNumberFormat="1" applyFont="1" applyBorder="1" applyAlignment="1">
      <alignment horizontal="right" vertical="center" wrapText="1"/>
    </xf>
    <xf numFmtId="167" fontId="15" fillId="3" borderId="85" xfId="0" applyNumberFormat="1" applyFont="1" applyFill="1" applyBorder="1" applyAlignment="1">
      <alignment horizontal="right" vertical="center" wrapText="1"/>
    </xf>
    <xf numFmtId="164" fontId="17" fillId="0" borderId="0" xfId="1" applyNumberFormat="1" applyFont="1"/>
    <xf numFmtId="167" fontId="4" fillId="0" borderId="86" xfId="0" applyNumberFormat="1" applyFont="1" applyBorder="1" applyAlignment="1">
      <alignment horizontal="center" wrapText="1" shrinkToFit="1"/>
    </xf>
    <xf numFmtId="167" fontId="11" fillId="4" borderId="70" xfId="0" applyNumberFormat="1" applyFont="1" applyFill="1" applyBorder="1" applyAlignment="1">
      <alignment horizontal="right" wrapText="1" shrinkToFit="1"/>
    </xf>
    <xf numFmtId="167" fontId="4" fillId="0" borderId="87" xfId="0" applyNumberFormat="1" applyFont="1" applyBorder="1" applyAlignment="1">
      <alignment horizontal="center" wrapText="1" shrinkToFit="1"/>
    </xf>
    <xf numFmtId="167" fontId="11" fillId="4" borderId="88" xfId="0" applyNumberFormat="1" applyFont="1" applyFill="1" applyBorder="1" applyAlignment="1">
      <alignment wrapText="1" shrinkToFit="1"/>
    </xf>
    <xf numFmtId="167" fontId="11" fillId="6" borderId="89" xfId="0" applyNumberFormat="1" applyFont="1" applyFill="1" applyBorder="1" applyAlignment="1">
      <alignment horizontal="center" vertical="center" wrapText="1" shrinkToFit="1"/>
    </xf>
    <xf numFmtId="167" fontId="4" fillId="0" borderId="26" xfId="0" applyNumberFormat="1" applyFont="1" applyBorder="1" applyAlignment="1">
      <alignment wrapText="1" shrinkToFit="1"/>
    </xf>
    <xf numFmtId="167" fontId="4" fillId="0" borderId="25" xfId="0" applyNumberFormat="1" applyFont="1" applyBorder="1" applyAlignment="1">
      <alignment horizontal="center" vertical="center" wrapText="1" shrinkToFit="1"/>
    </xf>
    <xf numFmtId="167" fontId="4" fillId="0" borderId="27" xfId="0" applyNumberFormat="1" applyFont="1" applyBorder="1" applyAlignment="1">
      <alignment wrapText="1"/>
    </xf>
    <xf numFmtId="167" fontId="4" fillId="0" borderId="90" xfId="0" applyNumberFormat="1" applyFont="1" applyBorder="1" applyAlignment="1">
      <alignment horizontal="center" wrapText="1" shrinkToFit="1"/>
    </xf>
    <xf numFmtId="167" fontId="11" fillId="4" borderId="33" xfId="0" applyNumberFormat="1" applyFont="1" applyFill="1" applyBorder="1" applyAlignment="1">
      <alignment horizontal="right" wrapText="1" shrinkToFit="1"/>
    </xf>
    <xf numFmtId="167" fontId="4" fillId="0" borderId="91" xfId="0" applyNumberFormat="1" applyFont="1" applyBorder="1" applyAlignment="1">
      <alignment horizontal="center" wrapText="1" shrinkToFit="1"/>
    </xf>
    <xf numFmtId="167" fontId="11" fillId="4" borderId="92" xfId="0" applyNumberFormat="1" applyFont="1" applyFill="1" applyBorder="1" applyAlignment="1">
      <alignment wrapText="1" shrinkToFit="1"/>
    </xf>
    <xf numFmtId="167" fontId="11" fillId="6" borderId="93" xfId="0" applyNumberFormat="1" applyFont="1" applyFill="1" applyBorder="1" applyAlignment="1">
      <alignment horizontal="center" vertical="center" wrapText="1" shrinkToFit="1"/>
    </xf>
    <xf numFmtId="167" fontId="4" fillId="0" borderId="39" xfId="0" applyNumberFormat="1" applyFont="1" applyBorder="1" applyAlignment="1">
      <alignment wrapText="1" shrinkToFit="1"/>
    </xf>
    <xf numFmtId="167" fontId="4" fillId="0" borderId="38" xfId="0" applyNumberFormat="1" applyFont="1" applyBorder="1" applyAlignment="1">
      <alignment horizontal="center" vertical="center" wrapText="1" shrinkToFit="1"/>
    </xf>
    <xf numFmtId="167" fontId="11" fillId="4" borderId="44" xfId="0" applyNumberFormat="1" applyFont="1" applyFill="1" applyBorder="1" applyAlignment="1">
      <alignment horizontal="right" wrapText="1" shrinkToFit="1"/>
    </xf>
    <xf numFmtId="167" fontId="4" fillId="0" borderId="64" xfId="0" applyNumberFormat="1" applyFont="1" applyBorder="1" applyAlignment="1">
      <alignment wrapText="1" shrinkToFit="1"/>
    </xf>
    <xf numFmtId="167" fontId="4" fillId="0" borderId="27" xfId="0" applyNumberFormat="1" applyFont="1" applyBorder="1" applyAlignment="1">
      <alignment horizontal="center" wrapText="1" shrinkToFit="1"/>
    </xf>
    <xf numFmtId="167" fontId="4" fillId="0" borderId="67" xfId="0" applyNumberFormat="1" applyFont="1" applyBorder="1" applyAlignment="1">
      <alignment horizontal="center" wrapText="1" shrinkToFit="1"/>
    </xf>
    <xf numFmtId="167" fontId="4" fillId="0" borderId="94" xfId="0" applyNumberFormat="1" applyFont="1" applyBorder="1" applyAlignment="1">
      <alignment horizontal="center" wrapText="1" shrinkToFit="1"/>
    </xf>
    <xf numFmtId="167" fontId="11" fillId="4" borderId="95" xfId="0" applyNumberFormat="1" applyFont="1" applyFill="1" applyBorder="1" applyAlignment="1">
      <alignment wrapText="1" shrinkToFit="1"/>
    </xf>
    <xf numFmtId="167" fontId="11" fillId="6" borderId="96" xfId="0" applyNumberFormat="1" applyFont="1" applyFill="1" applyBorder="1" applyAlignment="1">
      <alignment horizontal="center" vertical="center" wrapText="1" shrinkToFit="1"/>
    </xf>
    <xf numFmtId="167" fontId="4" fillId="0" borderId="49" xfId="0" applyNumberFormat="1" applyFont="1" applyBorder="1" applyAlignment="1">
      <alignment horizontal="center" vertical="center" wrapText="1" shrinkToFit="1"/>
    </xf>
    <xf numFmtId="164" fontId="6" fillId="2" borderId="50" xfId="0" applyNumberFormat="1" applyFont="1" applyFill="1" applyBorder="1" applyAlignment="1">
      <alignment horizontal="center" vertical="center" wrapText="1" shrinkToFit="1"/>
    </xf>
    <xf numFmtId="167" fontId="4" fillId="0" borderId="10" xfId="0" applyNumberFormat="1" applyFont="1" applyBorder="1" applyAlignment="1">
      <alignment horizontal="center" wrapText="1" shrinkToFit="1"/>
    </xf>
    <xf numFmtId="167" fontId="4" fillId="0" borderId="62" xfId="0" applyNumberFormat="1" applyFont="1" applyBorder="1" applyAlignment="1">
      <alignment horizontal="center" wrapText="1" shrinkToFit="1"/>
    </xf>
    <xf numFmtId="167" fontId="4" fillId="0" borderId="0" xfId="0" applyNumberFormat="1" applyFont="1" applyAlignment="1">
      <alignment horizontal="center" wrapText="1" shrinkToFi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97" xfId="0" applyNumberFormat="1" applyFont="1" applyFill="1" applyBorder="1" applyAlignment="1">
      <alignment horizontal="center" vertical="center" wrapText="1"/>
    </xf>
    <xf numFmtId="164" fontId="6" fillId="2" borderId="97" xfId="0" applyNumberFormat="1" applyFont="1" applyFill="1" applyBorder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wrapText="1"/>
    </xf>
    <xf numFmtId="164" fontId="6" fillId="2" borderId="65" xfId="0" applyNumberFormat="1" applyFont="1" applyFill="1" applyBorder="1" applyAlignment="1">
      <alignment horizontal="center" vertical="center" wrapText="1"/>
    </xf>
    <xf numFmtId="164" fontId="6" fillId="2" borderId="98" xfId="0" applyNumberFormat="1" applyFont="1" applyFill="1" applyBorder="1" applyAlignment="1">
      <alignment horizontal="center" vertical="center" wrapText="1"/>
    </xf>
    <xf numFmtId="164" fontId="6" fillId="2" borderId="99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100" xfId="0" applyNumberFormat="1" applyFont="1" applyFill="1" applyBorder="1" applyAlignment="1">
      <alignment horizontal="center" vertical="center" wrapText="1"/>
    </xf>
    <xf numFmtId="164" fontId="6" fillId="2" borderId="101" xfId="0" applyNumberFormat="1" applyFont="1" applyFill="1" applyBorder="1" applyAlignment="1">
      <alignment horizontal="center" vertical="center" wrapText="1" shrinkToFit="1"/>
    </xf>
    <xf numFmtId="167" fontId="11" fillId="6" borderId="13" xfId="0" applyNumberFormat="1" applyFont="1" applyFill="1" applyBorder="1" applyAlignment="1">
      <alignment wrapText="1" shrinkToFit="1"/>
    </xf>
    <xf numFmtId="167" fontId="11" fillId="4" borderId="102" xfId="0" applyNumberFormat="1" applyFont="1" applyFill="1" applyBorder="1" applyAlignment="1">
      <alignment wrapText="1" shrinkToFit="1"/>
    </xf>
    <xf numFmtId="167" fontId="11" fillId="4" borderId="103" xfId="0" applyNumberFormat="1" applyFont="1" applyFill="1" applyBorder="1" applyAlignment="1">
      <alignment wrapText="1"/>
    </xf>
    <xf numFmtId="167" fontId="11" fillId="6" borderId="71" xfId="0" applyNumberFormat="1" applyFont="1" applyFill="1" applyBorder="1" applyAlignment="1">
      <alignment horizontal="center" vertical="center" wrapText="1"/>
    </xf>
    <xf numFmtId="167" fontId="11" fillId="6" borderId="72" xfId="0" applyNumberFormat="1" applyFont="1" applyFill="1" applyBorder="1" applyAlignment="1">
      <alignment horizontal="center" vertical="center" wrapText="1"/>
    </xf>
    <xf numFmtId="169" fontId="4" fillId="0" borderId="104" xfId="0" applyNumberFormat="1" applyFont="1" applyBorder="1" applyAlignment="1">
      <alignment wrapText="1" shrinkToFit="1"/>
    </xf>
    <xf numFmtId="167" fontId="4" fillId="0" borderId="22" xfId="0" applyNumberFormat="1" applyFont="1" applyBorder="1" applyAlignment="1">
      <alignment horizontal="center" vertical="center" wrapText="1"/>
    </xf>
    <xf numFmtId="167" fontId="4" fillId="0" borderId="25" xfId="0" applyNumberFormat="1" applyFont="1" applyBorder="1" applyAlignment="1">
      <alignment horizontal="center" vertical="center" wrapText="1"/>
    </xf>
    <xf numFmtId="167" fontId="4" fillId="0" borderId="104" xfId="0" applyNumberFormat="1" applyFont="1" applyBorder="1" applyAlignment="1">
      <alignment wrapText="1" shrinkToFit="1"/>
    </xf>
    <xf numFmtId="167" fontId="4" fillId="0" borderId="105" xfId="0" applyNumberFormat="1" applyFont="1" applyBorder="1" applyAlignment="1">
      <alignment wrapText="1" shrinkToFit="1"/>
    </xf>
    <xf numFmtId="167" fontId="11" fillId="6" borderId="14" xfId="0" applyNumberFormat="1" applyFont="1" applyFill="1" applyBorder="1" applyAlignment="1">
      <alignment wrapText="1" shrinkToFit="1"/>
    </xf>
    <xf numFmtId="167" fontId="11" fillId="4" borderId="31" xfId="0" applyNumberFormat="1" applyFont="1" applyFill="1" applyBorder="1" applyAlignment="1">
      <alignment wrapText="1" shrinkToFit="1"/>
    </xf>
    <xf numFmtId="167" fontId="11" fillId="4" borderId="106" xfId="0" applyNumberFormat="1" applyFont="1" applyFill="1" applyBorder="1" applyAlignment="1">
      <alignment wrapText="1"/>
    </xf>
    <xf numFmtId="167" fontId="11" fillId="6" borderId="30" xfId="0" applyNumberFormat="1" applyFont="1" applyFill="1" applyBorder="1" applyAlignment="1">
      <alignment horizontal="center" vertical="center" wrapText="1"/>
    </xf>
    <xf numFmtId="167" fontId="11" fillId="6" borderId="32" xfId="0" applyNumberFormat="1" applyFont="1" applyFill="1" applyBorder="1" applyAlignment="1">
      <alignment horizontal="center" vertical="center" wrapText="1"/>
    </xf>
    <xf numFmtId="167" fontId="4" fillId="0" borderId="35" xfId="0" applyNumberFormat="1" applyFont="1" applyBorder="1" applyAlignment="1">
      <alignment horizontal="center" vertical="center" wrapText="1"/>
    </xf>
    <xf numFmtId="167" fontId="4" fillId="0" borderId="38" xfId="0" applyNumberFormat="1" applyFont="1" applyBorder="1" applyAlignment="1">
      <alignment horizontal="center" vertical="center" wrapText="1"/>
    </xf>
    <xf numFmtId="167" fontId="4" fillId="0" borderId="107" xfId="0" applyNumberFormat="1" applyFont="1" applyBorder="1" applyAlignment="1">
      <alignment wrapText="1" shrinkToFit="1"/>
    </xf>
    <xf numFmtId="167" fontId="4" fillId="0" borderId="108" xfId="0" applyNumberFormat="1" applyFont="1" applyBorder="1" applyAlignment="1">
      <alignment wrapText="1" shrinkToFit="1"/>
    </xf>
    <xf numFmtId="167" fontId="11" fillId="6" borderId="15" xfId="0" applyNumberFormat="1" applyFont="1" applyFill="1" applyBorder="1" applyAlignment="1">
      <alignment wrapText="1" shrinkToFit="1"/>
    </xf>
    <xf numFmtId="167" fontId="11" fillId="4" borderId="42" xfId="0" applyNumberFormat="1" applyFont="1" applyFill="1" applyBorder="1" applyAlignment="1">
      <alignment wrapText="1" shrinkToFit="1"/>
    </xf>
    <xf numFmtId="167" fontId="11" fillId="4" borderId="109" xfId="0" applyNumberFormat="1" applyFont="1" applyFill="1" applyBorder="1" applyAlignment="1">
      <alignment wrapText="1"/>
    </xf>
    <xf numFmtId="167" fontId="11" fillId="6" borderId="41" xfId="0" applyNumberFormat="1" applyFont="1" applyFill="1" applyBorder="1" applyAlignment="1">
      <alignment horizontal="center" vertical="center" wrapText="1"/>
    </xf>
    <xf numFmtId="167" fontId="11" fillId="6" borderId="43" xfId="0" applyNumberFormat="1" applyFont="1" applyFill="1" applyBorder="1" applyAlignment="1">
      <alignment horizontal="center" vertical="center" wrapText="1"/>
    </xf>
    <xf numFmtId="167" fontId="4" fillId="0" borderId="46" xfId="0" applyNumberFormat="1" applyFont="1" applyBorder="1" applyAlignment="1">
      <alignment horizontal="center" vertical="center" wrapText="1"/>
    </xf>
    <xf numFmtId="167" fontId="4" fillId="0" borderId="49" xfId="0" applyNumberFormat="1" applyFont="1" applyBorder="1" applyAlignment="1">
      <alignment horizontal="center" vertical="center" wrapText="1"/>
    </xf>
    <xf numFmtId="167" fontId="4" fillId="0" borderId="110" xfId="0" applyNumberFormat="1" applyFont="1" applyBorder="1" applyAlignment="1">
      <alignment wrapText="1" shrinkToFit="1"/>
    </xf>
    <xf numFmtId="167" fontId="4" fillId="0" borderId="111" xfId="0" applyNumberFormat="1" applyFont="1" applyBorder="1" applyAlignment="1">
      <alignment wrapText="1" shrinkToFit="1"/>
    </xf>
    <xf numFmtId="164" fontId="6" fillId="2" borderId="50" xfId="0" applyNumberFormat="1" applyFont="1" applyFill="1" applyBorder="1" applyAlignment="1">
      <alignment horizontal="center" vertical="center" wrapText="1"/>
    </xf>
    <xf numFmtId="167" fontId="4" fillId="0" borderId="113" xfId="0" applyNumberFormat="1" applyFont="1" applyBorder="1" applyAlignment="1">
      <alignment wrapText="1"/>
    </xf>
    <xf numFmtId="164" fontId="4" fillId="7" borderId="0" xfId="0" applyNumberFormat="1" applyFont="1" applyFill="1" applyAlignment="1">
      <alignment horizontal="center" vertical="center" wrapText="1" shrinkToFi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 shrinkToFit="1"/>
    </xf>
    <xf numFmtId="0" fontId="6" fillId="2" borderId="3" xfId="0" applyNumberFormat="1" applyFont="1" applyFill="1" applyBorder="1" applyAlignment="1">
      <alignment horizontal="center" vertical="center" wrapText="1" shrinkToFit="1"/>
    </xf>
    <xf numFmtId="164" fontId="6" fillId="0" borderId="0" xfId="0" applyNumberFormat="1" applyFont="1" applyAlignment="1">
      <alignment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/>
    </xf>
    <xf numFmtId="164" fontId="4" fillId="0" borderId="115" xfId="0" applyNumberFormat="1" applyFont="1" applyBorder="1" applyAlignment="1">
      <alignment wrapText="1"/>
    </xf>
    <xf numFmtId="167" fontId="4" fillId="0" borderId="116" xfId="0" applyNumberFormat="1" applyFont="1" applyBorder="1" applyAlignment="1">
      <alignment wrapText="1" shrinkToFit="1"/>
    </xf>
    <xf numFmtId="164" fontId="18" fillId="0" borderId="0" xfId="0" applyNumberFormat="1" applyFont="1" applyAlignment="1">
      <alignment wrapText="1"/>
    </xf>
    <xf numFmtId="167" fontId="4" fillId="0" borderId="112" xfId="0" applyNumberFormat="1" applyFont="1" applyBorder="1" applyAlignment="1">
      <alignment wrapText="1" shrinkToFit="1"/>
    </xf>
    <xf numFmtId="167" fontId="4" fillId="0" borderId="90" xfId="0" applyNumberFormat="1" applyFont="1" applyBorder="1" applyAlignment="1">
      <alignment wrapText="1" shrinkToFit="1"/>
    </xf>
    <xf numFmtId="167" fontId="4" fillId="0" borderId="113" xfId="0" applyNumberFormat="1" applyFont="1" applyBorder="1" applyAlignment="1">
      <alignment wrapText="1" shrinkToFit="1"/>
    </xf>
    <xf numFmtId="167" fontId="4" fillId="0" borderId="27" xfId="0" applyNumberFormat="1" applyFont="1" applyBorder="1" applyAlignment="1">
      <alignment wrapText="1" shrinkToFit="1"/>
    </xf>
    <xf numFmtId="167" fontId="4" fillId="0" borderId="62" xfId="0" applyNumberFormat="1" applyFont="1" applyBorder="1" applyAlignment="1">
      <alignment horizontal="right" wrapText="1" shrinkToFit="1"/>
    </xf>
    <xf numFmtId="167" fontId="4" fillId="0" borderId="114" xfId="0" applyNumberFormat="1" applyFont="1" applyBorder="1" applyAlignment="1">
      <alignment wrapText="1" shrinkToFit="1"/>
    </xf>
    <xf numFmtId="164" fontId="4" fillId="0" borderId="0" xfId="0" applyNumberFormat="1" applyFont="1" applyAlignment="1">
      <alignment horizontal="center" wrapText="1" shrinkToFit="1"/>
    </xf>
    <xf numFmtId="164" fontId="4" fillId="7" borderId="0" xfId="0" applyNumberFormat="1" applyFont="1" applyFill="1" applyAlignment="1">
      <alignment wrapText="1"/>
    </xf>
    <xf numFmtId="164" fontId="5" fillId="2" borderId="50" xfId="0" applyNumberFormat="1" applyFont="1" applyFill="1" applyBorder="1" applyAlignment="1">
      <alignment horizontal="center" vertical="center" wrapText="1" shrinkToFit="1"/>
    </xf>
    <xf numFmtId="164" fontId="4" fillId="0" borderId="62" xfId="0" applyNumberFormat="1" applyFont="1" applyBorder="1" applyAlignment="1">
      <alignment horizontal="left" wrapText="1"/>
    </xf>
    <xf numFmtId="164" fontId="4" fillId="0" borderId="0" xfId="0" applyNumberFormat="1" applyFont="1" applyAlignment="1">
      <alignment horizontal="left" wrapText="1"/>
    </xf>
    <xf numFmtId="164" fontId="7" fillId="0" borderId="0" xfId="0" applyNumberFormat="1" applyFont="1" applyAlignment="1">
      <alignment horizontal="left" wrapText="1"/>
    </xf>
    <xf numFmtId="0" fontId="6" fillId="2" borderId="50" xfId="0" applyNumberFormat="1" applyFont="1" applyFill="1" applyBorder="1" applyAlignment="1">
      <alignment horizontal="center" vertical="center" wrapText="1"/>
    </xf>
    <xf numFmtId="164" fontId="4" fillId="0" borderId="117" xfId="2" applyNumberFormat="1" applyFont="1" applyBorder="1"/>
    <xf numFmtId="167" fontId="11" fillId="6" borderId="13" xfId="0" applyNumberFormat="1" applyFont="1" applyFill="1" applyBorder="1" applyAlignment="1">
      <alignment vertical="center"/>
    </xf>
    <xf numFmtId="167" fontId="11" fillId="4" borderId="13" xfId="0" applyNumberFormat="1" applyFont="1" applyFill="1" applyBorder="1" applyAlignment="1">
      <alignment vertical="center"/>
    </xf>
    <xf numFmtId="167" fontId="4" fillId="0" borderId="26" xfId="0" applyNumberFormat="1" applyFont="1" applyBorder="1" applyAlignment="1">
      <alignment vertical="center"/>
    </xf>
    <xf numFmtId="167" fontId="4" fillId="0" borderId="64" xfId="0" applyNumberFormat="1" applyFont="1" applyBorder="1" applyAlignment="1">
      <alignment wrapText="1"/>
    </xf>
    <xf numFmtId="164" fontId="4" fillId="0" borderId="62" xfId="2" applyNumberFormat="1" applyFont="1" applyBorder="1"/>
    <xf numFmtId="167" fontId="11" fillId="6" borderId="15" xfId="0" applyNumberFormat="1" applyFont="1" applyFill="1" applyBorder="1" applyAlignment="1">
      <alignment wrapText="1"/>
    </xf>
    <xf numFmtId="167" fontId="4" fillId="0" borderId="1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 wrapText="1" shrinkToFit="1"/>
    </xf>
    <xf numFmtId="167" fontId="11" fillId="4" borderId="71" xfId="0" applyNumberFormat="1" applyFont="1" applyFill="1" applyBorder="1" applyAlignment="1">
      <alignment vertical="center"/>
    </xf>
    <xf numFmtId="167" fontId="11" fillId="4" borderId="72" xfId="0" applyNumberFormat="1" applyFont="1" applyFill="1" applyBorder="1" applyAlignment="1">
      <alignment vertical="center"/>
    </xf>
    <xf numFmtId="167" fontId="4" fillId="0" borderId="104" xfId="0" applyNumberFormat="1" applyFont="1" applyBorder="1" applyAlignment="1">
      <alignment vertical="center"/>
    </xf>
    <xf numFmtId="167" fontId="4" fillId="0" borderId="112" xfId="0" applyNumberFormat="1" applyFont="1" applyBorder="1" applyAlignment="1">
      <alignment vertical="center"/>
    </xf>
    <xf numFmtId="167" fontId="4" fillId="0" borderId="22" xfId="0" applyNumberFormat="1" applyFont="1" applyBorder="1" applyAlignment="1">
      <alignment vertical="center"/>
    </xf>
    <xf numFmtId="167" fontId="4" fillId="0" borderId="27" xfId="0" applyNumberFormat="1" applyFont="1" applyBorder="1" applyAlignment="1">
      <alignment vertical="center"/>
    </xf>
    <xf numFmtId="167" fontId="11" fillId="4" borderId="30" xfId="0" applyNumberFormat="1" applyFont="1" applyFill="1" applyBorder="1" applyAlignment="1">
      <alignment vertical="center"/>
    </xf>
    <xf numFmtId="167" fontId="11" fillId="4" borderId="32" xfId="0" applyNumberFormat="1" applyFont="1" applyFill="1" applyBorder="1" applyAlignment="1">
      <alignment vertical="center"/>
    </xf>
    <xf numFmtId="167" fontId="4" fillId="0" borderId="107" xfId="0" applyNumberFormat="1" applyFont="1" applyBorder="1" applyAlignment="1">
      <alignment vertical="center"/>
    </xf>
    <xf numFmtId="167" fontId="4" fillId="0" borderId="113" xfId="0" applyNumberFormat="1" applyFont="1" applyBorder="1" applyAlignment="1">
      <alignment vertical="center"/>
    </xf>
    <xf numFmtId="167" fontId="4" fillId="0" borderId="0" xfId="0" applyNumberFormat="1" applyFont="1" applyAlignment="1">
      <alignment vertical="center" wrapText="1" shrinkToFit="1"/>
    </xf>
    <xf numFmtId="0" fontId="6" fillId="2" borderId="7" xfId="0" applyNumberFormat="1" applyFont="1" applyFill="1" applyBorder="1" applyAlignment="1">
      <alignment horizontal="center" vertical="center" wrapText="1"/>
    </xf>
    <xf numFmtId="167" fontId="4" fillId="0" borderId="62" xfId="0" applyNumberFormat="1" applyFont="1" applyBorder="1" applyAlignment="1">
      <alignment vertical="center"/>
    </xf>
    <xf numFmtId="167" fontId="11" fillId="4" borderId="41" xfId="0" applyNumberFormat="1" applyFont="1" applyFill="1" applyBorder="1" applyAlignment="1">
      <alignment vertical="center"/>
    </xf>
    <xf numFmtId="167" fontId="11" fillId="4" borderId="43" xfId="0" applyNumberFormat="1" applyFont="1" applyFill="1" applyBorder="1" applyAlignment="1">
      <alignment vertical="center"/>
    </xf>
    <xf numFmtId="167" fontId="4" fillId="0" borderId="110" xfId="0" applyNumberFormat="1" applyFont="1" applyBorder="1" applyAlignment="1">
      <alignment vertical="center"/>
    </xf>
    <xf numFmtId="167" fontId="4" fillId="0" borderId="114" xfId="0" applyNumberFormat="1" applyFont="1" applyBorder="1" applyAlignment="1">
      <alignment vertical="center"/>
    </xf>
    <xf numFmtId="167" fontId="4" fillId="0" borderId="62" xfId="3" applyNumberFormat="1" applyFont="1" applyBorder="1"/>
    <xf numFmtId="167" fontId="4" fillId="0" borderId="118" xfId="0" applyNumberFormat="1" applyFont="1" applyBorder="1" applyAlignment="1">
      <alignment vertical="center"/>
    </xf>
    <xf numFmtId="167" fontId="4" fillId="0" borderId="119" xfId="0" applyNumberFormat="1" applyFont="1" applyBorder="1" applyAlignment="1">
      <alignment vertical="center"/>
    </xf>
    <xf numFmtId="167" fontId="11" fillId="4" borderId="120" xfId="0" applyNumberFormat="1" applyFont="1" applyFill="1" applyBorder="1" applyAlignment="1">
      <alignment vertical="center"/>
    </xf>
    <xf numFmtId="167" fontId="4" fillId="0" borderId="121" xfId="0" applyNumberFormat="1" applyFont="1" applyBorder="1" applyAlignment="1">
      <alignment vertical="center"/>
    </xf>
    <xf numFmtId="167" fontId="4" fillId="0" borderId="115" xfId="0" applyNumberFormat="1" applyFont="1" applyBorder="1" applyAlignment="1">
      <alignment vertical="center"/>
    </xf>
    <xf numFmtId="167" fontId="4" fillId="0" borderId="122" xfId="0" applyNumberFormat="1" applyFont="1" applyBorder="1" applyAlignment="1">
      <alignment horizontal="center" vertical="center" wrapText="1"/>
    </xf>
    <xf numFmtId="167" fontId="4" fillId="0" borderId="123" xfId="0" applyNumberFormat="1" applyFont="1" applyBorder="1" applyAlignment="1">
      <alignment horizontal="center" vertical="center" wrapText="1"/>
    </xf>
    <xf numFmtId="171" fontId="11" fillId="4" borderId="13" xfId="0" applyNumberFormat="1" applyFont="1" applyFill="1" applyBorder="1" applyAlignment="1">
      <alignment horizontal="center" vertical="center" wrapText="1"/>
    </xf>
    <xf numFmtId="167" fontId="4" fillId="0" borderId="78" xfId="0" applyNumberFormat="1" applyFont="1" applyBorder="1" applyAlignment="1">
      <alignment horizontal="center" vertical="center" wrapText="1"/>
    </xf>
    <xf numFmtId="167" fontId="4" fillId="0" borderId="80" xfId="0" applyNumberFormat="1" applyFont="1" applyBorder="1" applyAlignment="1">
      <alignment horizontal="center" vertical="center" wrapText="1"/>
    </xf>
    <xf numFmtId="171" fontId="11" fillId="6" borderId="14" xfId="0" applyNumberFormat="1" applyFont="1" applyFill="1" applyBorder="1" applyAlignment="1">
      <alignment horizontal="center" vertical="center" wrapText="1"/>
    </xf>
    <xf numFmtId="167" fontId="4" fillId="0" borderId="82" xfId="0" applyNumberFormat="1" applyFont="1" applyBorder="1" applyAlignment="1">
      <alignment horizontal="center" vertical="center" wrapText="1"/>
    </xf>
    <xf numFmtId="167" fontId="4" fillId="0" borderId="84" xfId="0" applyNumberFormat="1" applyFont="1" applyBorder="1" applyAlignment="1">
      <alignment horizontal="center" vertical="center" wrapText="1"/>
    </xf>
    <xf numFmtId="171" fontId="11" fillId="6" borderId="15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_Sheet3" xfId="2"/>
    <cellStyle name="Normal_Sheet8 2" xfId="1"/>
    <cellStyle name="Normal_VKP 04-1korekcij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daci\OET\2023\A&#382;uriranje%20BU-LRIC+%20modela\Nakon%20JR\BU-LRIC+cost%20model-updated-10.13-20231115%20-%20Capex%20trend%20adjusted%20+%20copper%20configurations-20240226-DTK-HQL-anonimiziran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 FLOW"/>
      <sheetName val="CONTROL"/>
      <sheetName val="CONTENTS"/>
      <sheetName val="MAP"/>
      <sheetName val="COLOUR CODE"/>
      <sheetName val="CHECKS"/>
      <sheetName val="0A PAR SERVICES"/>
      <sheetName val="0B PAR RESOURCES"/>
      <sheetName val="0C PAR DRIVERS"/>
      <sheetName val="0D PAR OTHER"/>
      <sheetName val="0E PAR TX TECH"/>
      <sheetName val="1A INP DEMAND"/>
      <sheetName val="1B INP DEMAND DISTRIBUTION"/>
      <sheetName val="1C INP HOUSEHOLDS DATA"/>
      <sheetName val="1D INP COVERAGE"/>
      <sheetName val="1E INP UNITARY COSTS"/>
      <sheetName val="1F INP COST TRENDS"/>
      <sheetName val="1G MARK-UP COSTS"/>
      <sheetName val="2A INP NW"/>
      <sheetName val="2B INP GEO DATA"/>
      <sheetName val="2C INP TX LINKS"/>
      <sheetName val="2D INP RESOURCES LIVES"/>
      <sheetName val="3A MAP SERV TO DRIV"/>
      <sheetName val="3B MAT SERV TO DRIV"/>
      <sheetName val="3C MAP ROUTING FACTORS"/>
      <sheetName val="3D MAT ROUTING FACTORS"/>
      <sheetName val="4A CALC UNIT CAPEX CONSOL"/>
      <sheetName val="4B CALC UNIT OPEX CONSOL"/>
      <sheetName val="4C CALC UNIT TX COSTS"/>
      <sheetName val="5A CALC TOTAL DRIVERS CONSOL"/>
      <sheetName val="6A CALC DIM ACCESS INCR"/>
      <sheetName val="6B CALC DIM ACCESS COMMON"/>
      <sheetName val="6C MAC RES ACCESS"/>
      <sheetName val="7A CALC DIM CORE"/>
      <sheetName val="7B MAC RES CORE"/>
      <sheetName val="8A CONSOL RES "/>
      <sheetName val="9A CALC RES COST OPEX"/>
      <sheetName val="9B CALC RES COST CAPEX"/>
      <sheetName val="9C CALC RES COST CONSOL"/>
      <sheetName val="10A CALC ALLOC DEMAND"/>
      <sheetName val="10B CALC SERV INCR COST"/>
      <sheetName val="10C CONSOL SERV INCR COST "/>
      <sheetName val="11A CALC RES COMMON COST"/>
      <sheetName val="11B CALC SERV COMMON COST"/>
      <sheetName val="11C CALC SERV MARK-UP COSTS"/>
      <sheetName val="11D OUT SERV RES COST"/>
      <sheetName val="12A OUT SERV LRIC+ TOT COST"/>
      <sheetName val="12B OUT SERV LRIC+ UNIT COST"/>
      <sheetName val="ADD. MOD. DARK FIBRE"/>
      <sheetName val="ADD. MOD. ACCESS TO DUCTS"/>
      <sheetName val="ADD. MOD. COLLOC DN"/>
      <sheetName val="HQL PRICING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L9" t="str">
            <v>Lines</v>
          </cell>
          <cell r="S9" t="str">
            <v>Access.FTTH.Retail.Access</v>
          </cell>
        </row>
        <row r="10">
          <cell r="L10" t="str">
            <v>Lines</v>
          </cell>
          <cell r="S10" t="str">
            <v>Access.FTTB.Retail.Access</v>
          </cell>
        </row>
        <row r="11">
          <cell r="L11" t="str">
            <v>Lines</v>
          </cell>
          <cell r="S11" t="str">
            <v>Access.FTTDP.Retail.Access</v>
          </cell>
        </row>
        <row r="12">
          <cell r="L12" t="str">
            <v>Lines</v>
          </cell>
          <cell r="S12" t="str">
            <v>Access.FTTH - Unbundled at DN level (PTP) .Wholesale - Local Access Lines - Market 3A.Access</v>
          </cell>
        </row>
        <row r="13">
          <cell r="L13" t="str">
            <v>Lines</v>
          </cell>
          <cell r="S13" t="str">
            <v>Access.FTTH - Unbundled at ODF level (PTP).Wholesale - Local Access Lines - Market 3A.Access</v>
          </cell>
        </row>
        <row r="14">
          <cell r="L14" t="str">
            <v>Lines</v>
          </cell>
          <cell r="S14" t="str">
            <v>Access.FTTH.Wholesale - Central Access Lines - Market 3B.Access</v>
          </cell>
        </row>
        <row r="15">
          <cell r="L15" t="str">
            <v>Lines</v>
          </cell>
          <cell r="S15" t="str">
            <v>Access.FTTB.Wholesale - Central Access Lines - Market 3B.Access</v>
          </cell>
        </row>
        <row r="16">
          <cell r="L16" t="str">
            <v>Lines</v>
          </cell>
          <cell r="S16" t="str">
            <v>Access.FTTDP.Wholesale - Central Access Lines - Market 3B.Access</v>
          </cell>
        </row>
        <row r="17">
          <cell r="S17" t="str">
            <v>blank</v>
          </cell>
        </row>
        <row r="18">
          <cell r="L18" t="str">
            <v>Lines</v>
          </cell>
          <cell r="S18" t="str">
            <v>Access.Copper.Retail.Access</v>
          </cell>
        </row>
        <row r="19">
          <cell r="L19" t="str">
            <v>Lines</v>
          </cell>
          <cell r="S19" t="str">
            <v>Access.FTTC.Retail.Access</v>
          </cell>
        </row>
        <row r="20">
          <cell r="L20" t="str">
            <v>Lines</v>
          </cell>
          <cell r="S20" t="str">
            <v>Access.LLU.Wholesale - Local Access Lines - Market 3A.Access</v>
          </cell>
        </row>
        <row r="21">
          <cell r="L21" t="str">
            <v>Lines</v>
          </cell>
          <cell r="S21" t="str">
            <v>Access.Copper.Wholesale - Central Access Lines - Market 3B.Access</v>
          </cell>
        </row>
        <row r="22">
          <cell r="L22" t="str">
            <v>Lines</v>
          </cell>
          <cell r="S22" t="str">
            <v>Access.FTTC.Wholesale - Central Access Lines - Market 3B.Access</v>
          </cell>
        </row>
        <row r="23">
          <cell r="L23" t="str">
            <v>Lines</v>
          </cell>
          <cell r="S23" t="str">
            <v>Access.WLR.Wholesale.Access</v>
          </cell>
        </row>
        <row r="24">
          <cell r="S24" t="str">
            <v>blank</v>
          </cell>
        </row>
        <row r="25">
          <cell r="L25" t="str">
            <v>Lines</v>
          </cell>
          <cell r="S25" t="str">
            <v>Broadband.Fibre.Retail.Broadband</v>
          </cell>
        </row>
        <row r="26">
          <cell r="L26" t="str">
            <v>Lines</v>
          </cell>
          <cell r="S26" t="str">
            <v>Broadband.Fibre.Wholesale.Broadband</v>
          </cell>
        </row>
        <row r="27">
          <cell r="S27" t="str">
            <v>blank</v>
          </cell>
        </row>
        <row r="28">
          <cell r="L28" t="str">
            <v>Lines</v>
          </cell>
          <cell r="S28" t="str">
            <v>Broadband.Copper - ADSL.Retail.Broadband</v>
          </cell>
        </row>
        <row r="29">
          <cell r="L29" t="str">
            <v>Lines</v>
          </cell>
          <cell r="S29" t="str">
            <v>Broadband.Copper - VDSL.Retail.Broadband</v>
          </cell>
        </row>
        <row r="30">
          <cell r="L30" t="str">
            <v>Lines</v>
          </cell>
          <cell r="S30" t="str">
            <v>Broadband.Copper - ADSL.Wholesale.Broadband</v>
          </cell>
        </row>
        <row r="31">
          <cell r="L31" t="str">
            <v>Lines</v>
          </cell>
          <cell r="S31" t="str">
            <v>Broadband.Copper - VDSL.Wholesale.Broadband</v>
          </cell>
        </row>
        <row r="32">
          <cell r="S32" t="str">
            <v>blank</v>
          </cell>
        </row>
        <row r="33">
          <cell r="L33" t="str">
            <v>Mbps</v>
          </cell>
          <cell r="S33" t="str">
            <v>Broadband.Fibre/Copper.Retail.Broadband</v>
          </cell>
        </row>
        <row r="34">
          <cell r="L34" t="str">
            <v>Mbps</v>
          </cell>
          <cell r="S34" t="str">
            <v>Broadband.Fibre/Copper.Wholesale - DSLAM/OLT level.Broadband</v>
          </cell>
        </row>
        <row r="35">
          <cell r="L35" t="str">
            <v>Mbps</v>
          </cell>
          <cell r="S35" t="str">
            <v>Broadband.Fibre/Copper.Wholesale - Ethernet level.Broadband</v>
          </cell>
        </row>
        <row r="36">
          <cell r="L36" t="str">
            <v>Mbps</v>
          </cell>
          <cell r="S36" t="str">
            <v>Broadband.Fibre/Copper.Wholesale - IP level - Regional.Broadband</v>
          </cell>
        </row>
        <row r="37">
          <cell r="L37" t="str">
            <v>Mbps</v>
          </cell>
          <cell r="S37" t="str">
            <v>Broadband.Fibre/Copper.Wholesale - IP level - National.Broadband</v>
          </cell>
        </row>
        <row r="38">
          <cell r="S38" t="str">
            <v>blank</v>
          </cell>
        </row>
        <row r="39">
          <cell r="L39" t="str">
            <v>Lines</v>
          </cell>
          <cell r="S39" t="str">
            <v>IPTV - Over the set top box.IPTV.Retail.IPTV</v>
          </cell>
        </row>
        <row r="40">
          <cell r="L40" t="str">
            <v>Lines</v>
          </cell>
          <cell r="S40" t="str">
            <v>VoD - Over the set top box.VoD.Retail.VoD</v>
          </cell>
        </row>
        <row r="41">
          <cell r="S41" t="str">
            <v>blank</v>
          </cell>
        </row>
        <row r="42">
          <cell r="L42" t="str">
            <v>Channel</v>
          </cell>
          <cell r="S42" t="str">
            <v>Virtual Channel.SD IPTV.Wholesale.Virtual Channel</v>
          </cell>
        </row>
        <row r="43">
          <cell r="L43" t="str">
            <v>Channel</v>
          </cell>
          <cell r="S43" t="str">
            <v>Virtual Channel.SD/HD IPTV.Wholesale.Virtual Channel</v>
          </cell>
        </row>
        <row r="44">
          <cell r="L44" t="str">
            <v>Channel</v>
          </cell>
          <cell r="S44" t="str">
            <v>Virtual Channel.VoIP - Ethernet level.Wholesale.Virtual Channel</v>
          </cell>
        </row>
        <row r="45">
          <cell r="L45" t="str">
            <v>Channel</v>
          </cell>
          <cell r="S45" t="str">
            <v>Virtual Channel.VoIP - IP level - Regional.Wholesale.Virtual Channel</v>
          </cell>
        </row>
        <row r="46">
          <cell r="L46" t="str">
            <v>Channel</v>
          </cell>
          <cell r="S46" t="str">
            <v>Virtual Channel.VoIP - IP level - National.Wholesale.Virtual Channel</v>
          </cell>
        </row>
        <row r="47">
          <cell r="L47" t="str">
            <v>Channel</v>
          </cell>
          <cell r="S47" t="str">
            <v>Virtual Channel.Controlling user equipment - National.Wholesale.Virtual Channel</v>
          </cell>
        </row>
        <row r="48">
          <cell r="S48" t="str">
            <v>blank</v>
          </cell>
        </row>
        <row r="49">
          <cell r="L49" t="str">
            <v>Mbps</v>
          </cell>
          <cell r="S49" t="str">
            <v>High-Quality Services.Transport IP / MPLS .Retail.Trunk segment</v>
          </cell>
        </row>
        <row r="50">
          <cell r="L50" t="str">
            <v>Mbps</v>
          </cell>
          <cell r="S50" t="str">
            <v>High-Quality Services.Ethernet line L2 P2P.Retail.Trunk segment</v>
          </cell>
        </row>
        <row r="51">
          <cell r="L51" t="str">
            <v>Mbps</v>
          </cell>
          <cell r="S51" t="str">
            <v>High-Quality Services.Ethernet VPLS - E-LAN - MP2MP.Retail.Trunk segment</v>
          </cell>
        </row>
        <row r="52">
          <cell r="L52" t="str">
            <v>Mbps</v>
          </cell>
          <cell r="S52" t="str">
            <v>High-Quality Services.DWDM lines.Retail.Trunk segment</v>
          </cell>
        </row>
        <row r="53">
          <cell r="S53" t="str">
            <v>blank</v>
          </cell>
        </row>
        <row r="54">
          <cell r="L54" t="str">
            <v>Mbps</v>
          </cell>
          <cell r="S54" t="str">
            <v>High-Quality Services.Transport IP / MPLS .Wholesale.Trunk segment</v>
          </cell>
        </row>
        <row r="55">
          <cell r="L55" t="str">
            <v>Mbps</v>
          </cell>
          <cell r="S55" t="str">
            <v>High-Quality Services.Ethernet line L2 P2P.Wholesale.Trunk segment</v>
          </cell>
        </row>
        <row r="56">
          <cell r="L56" t="str">
            <v>Mbps</v>
          </cell>
          <cell r="S56" t="str">
            <v>High-Quality Services.Ethernet VPLS - E-LAN - MP2MP.Wholesale.Trunk segment</v>
          </cell>
        </row>
        <row r="57">
          <cell r="L57" t="str">
            <v>Mbps</v>
          </cell>
          <cell r="S57" t="str">
            <v>High-Quality Services.Mobile backhauling.Wholesale.Trunk segment</v>
          </cell>
        </row>
        <row r="58">
          <cell r="L58" t="str">
            <v>Mbps</v>
          </cell>
          <cell r="S58" t="str">
            <v>High-Quality Services.DWDM lines.Wholesale.Trunk segment</v>
          </cell>
        </row>
        <row r="59">
          <cell r="S59" t="str">
            <v>blank</v>
          </cell>
        </row>
        <row r="60">
          <cell r="L60" t="str">
            <v>Lines</v>
          </cell>
          <cell r="S60" t="str">
            <v>High-Quality Services.Terminating segment.Retail.Terminating segment</v>
          </cell>
        </row>
        <row r="61">
          <cell r="L61" t="str">
            <v>Lines</v>
          </cell>
          <cell r="S61" t="str">
            <v>High-Quality Services.Terminating segment.Wholesale.Terminating segment</v>
          </cell>
        </row>
        <row r="62">
          <cell r="S62" t="str">
            <v>blank</v>
          </cell>
        </row>
        <row r="63">
          <cell r="L63" t="str">
            <v>SD channels</v>
          </cell>
          <cell r="S63" t="str">
            <v>IPTV - Over the set top box.IPTV.Retail.SD channels</v>
          </cell>
        </row>
        <row r="64">
          <cell r="L64" t="str">
            <v>HD channels</v>
          </cell>
          <cell r="S64" t="str">
            <v>IPTV - Over the set top box.IPTV.Retail.HD channels</v>
          </cell>
        </row>
        <row r="65">
          <cell r="L65" t="str">
            <v>Mbps</v>
          </cell>
          <cell r="S65" t="str">
            <v>VoD - Over the set top box.VoD - Mbps.Retail.VoD</v>
          </cell>
        </row>
        <row r="66">
          <cell r="S66" t="str">
            <v>blank</v>
          </cell>
        </row>
        <row r="67">
          <cell r="L67" t="str">
            <v>User</v>
          </cell>
          <cell r="S67" t="str">
            <v>Virtual Channel per user.SD IPTV.Wholesale.Virtual Channel per user</v>
          </cell>
        </row>
        <row r="68">
          <cell r="L68" t="str">
            <v>User</v>
          </cell>
          <cell r="S68" t="str">
            <v>Virtual Channel per user.SD/HD IPTV.Wholesale.Virtual Channel per user</v>
          </cell>
        </row>
        <row r="69">
          <cell r="S69" t="str">
            <v>blank</v>
          </cell>
        </row>
        <row r="70">
          <cell r="L70" t="str">
            <v>Lines</v>
          </cell>
          <cell r="S70" t="str">
            <v>Broadband.FTTC - Additional .Retail.Broadband</v>
          </cell>
        </row>
        <row r="71">
          <cell r="L71" t="str">
            <v>Lines</v>
          </cell>
          <cell r="S71" t="str">
            <v>Broadband.FTTC - Additional .Wholesale.Broadband</v>
          </cell>
        </row>
        <row r="72">
          <cell r="S72" t="str">
            <v>blank</v>
          </cell>
        </row>
        <row r="73">
          <cell r="L73" t="str">
            <v>Lines</v>
          </cell>
          <cell r="S73" t="str">
            <v>High-Quality Services.Terminating segment SHDSL.Retail.Terminating segment SHDSL</v>
          </cell>
        </row>
        <row r="74">
          <cell r="L74" t="str">
            <v>Lines</v>
          </cell>
          <cell r="S74" t="str">
            <v>High-Quality Services.Terminating segment SHDSL.Wholesale.Terminating segment SHDSL</v>
          </cell>
        </row>
        <row r="75">
          <cell r="S75" t="str">
            <v>blank</v>
          </cell>
        </row>
        <row r="76">
          <cell r="L76" t="str">
            <v>Lines</v>
          </cell>
          <cell r="S76" t="str">
            <v>High-Quality Services.Terminating segment (up to 4 Mbps).Retail.Terminating segment</v>
          </cell>
        </row>
        <row r="77">
          <cell r="L77" t="str">
            <v>Lines</v>
          </cell>
          <cell r="S77" t="str">
            <v>High-Quality Services.Terminating segment (up to 4 Mbps).Wholesale.Terminating segment</v>
          </cell>
        </row>
        <row r="78">
          <cell r="S78" t="str">
            <v>blank</v>
          </cell>
        </row>
        <row r="79">
          <cell r="L79" t="str">
            <v>Channel</v>
          </cell>
          <cell r="S79" t="str">
            <v>Virtual Channel.Controlling user equipment - Ethernet level.Wholesale.Virtual Channel</v>
          </cell>
        </row>
        <row r="80">
          <cell r="L80" t="str">
            <v>Channel</v>
          </cell>
          <cell r="S80" t="str">
            <v>Virtual Channel.Controlling user equipment - Regional.Wholesale.Virtual Channel</v>
          </cell>
        </row>
        <row r="81">
          <cell r="S81" t="str">
            <v>blank</v>
          </cell>
        </row>
        <row r="82">
          <cell r="L82" t="str">
            <v>Mbps</v>
          </cell>
          <cell r="S82" t="str">
            <v>Broadband.Fibre/Copper.Wholesale - Ethernet level at Ethernet switch.Broadband</v>
          </cell>
        </row>
        <row r="83">
          <cell r="L83" t="str">
            <v>Channel</v>
          </cell>
          <cell r="S83" t="str">
            <v>Virtual Channel.VoIP - Ethernet level at Ethernet switch.Wholesale.Virtual Channel</v>
          </cell>
        </row>
        <row r="84">
          <cell r="L84" t="str">
            <v>Channel</v>
          </cell>
          <cell r="S84" t="str">
            <v>Virtual Channel.Controlling user equipment - Ethernet level at Ethernet switch.Wholesale.Virtual Channel</v>
          </cell>
        </row>
        <row r="85">
          <cell r="S85" t="str">
            <v>blank</v>
          </cell>
        </row>
        <row r="86">
          <cell r="L86" t="str">
            <v>Channel</v>
          </cell>
          <cell r="S86" t="str">
            <v>Virtual Channel.SD IPTV.Wholesale - Ethernet level at Ethernet switch.Virtual Channel</v>
          </cell>
        </row>
        <row r="87">
          <cell r="L87" t="str">
            <v>Channel</v>
          </cell>
          <cell r="S87" t="str">
            <v>Virtual Channel.SD/HD IPTV.Wholesale - Ethernet level at Ethernet switch.Virtual Channel</v>
          </cell>
        </row>
        <row r="88">
          <cell r="S88" t="str">
            <v>blank</v>
          </cell>
        </row>
        <row r="89">
          <cell r="S89" t="str">
            <v>blank</v>
          </cell>
        </row>
        <row r="90">
          <cell r="S90" t="str">
            <v>blank</v>
          </cell>
        </row>
        <row r="91">
          <cell r="S91" t="str">
            <v>blank</v>
          </cell>
        </row>
        <row r="92">
          <cell r="S92" t="str">
            <v>blank</v>
          </cell>
        </row>
        <row r="93">
          <cell r="S93" t="str">
            <v>blank</v>
          </cell>
        </row>
        <row r="94">
          <cell r="S94" t="str">
            <v>blank</v>
          </cell>
        </row>
        <row r="95">
          <cell r="S95" t="str">
            <v>blank</v>
          </cell>
        </row>
        <row r="96">
          <cell r="S96" t="str">
            <v>blank</v>
          </cell>
        </row>
        <row r="97">
          <cell r="S97" t="str">
            <v>blank</v>
          </cell>
        </row>
        <row r="98">
          <cell r="S98" t="str">
            <v>blank</v>
          </cell>
        </row>
        <row r="99">
          <cell r="S99" t="str">
            <v>blank</v>
          </cell>
        </row>
        <row r="100">
          <cell r="S100" t="str">
            <v>blank</v>
          </cell>
        </row>
        <row r="101">
          <cell r="S101" t="str">
            <v>blank</v>
          </cell>
        </row>
        <row r="102">
          <cell r="S102" t="str">
            <v>blank</v>
          </cell>
        </row>
        <row r="103">
          <cell r="S103" t="str">
            <v>blank</v>
          </cell>
        </row>
        <row r="104">
          <cell r="S104" t="str">
            <v>blank</v>
          </cell>
        </row>
        <row r="105">
          <cell r="S105" t="str">
            <v>blank</v>
          </cell>
        </row>
        <row r="106">
          <cell r="S106" t="str">
            <v>blank</v>
          </cell>
        </row>
        <row r="107">
          <cell r="S107" t="str">
            <v>blank</v>
          </cell>
        </row>
        <row r="108">
          <cell r="S108" t="str">
            <v>blank</v>
          </cell>
        </row>
        <row r="109">
          <cell r="S109" t="str">
            <v>blank</v>
          </cell>
        </row>
        <row r="110">
          <cell r="S110" t="str">
            <v>blank</v>
          </cell>
        </row>
        <row r="111">
          <cell r="S111" t="str">
            <v>blank</v>
          </cell>
        </row>
        <row r="112">
          <cell r="S112" t="str">
            <v>blank</v>
          </cell>
        </row>
        <row r="113">
          <cell r="S113" t="str">
            <v>blank</v>
          </cell>
        </row>
        <row r="114">
          <cell r="S114" t="str">
            <v>blank</v>
          </cell>
        </row>
        <row r="115">
          <cell r="S115" t="str">
            <v>blank</v>
          </cell>
        </row>
        <row r="116">
          <cell r="S116" t="str">
            <v>blank</v>
          </cell>
        </row>
        <row r="117">
          <cell r="S117" t="str">
            <v>blank</v>
          </cell>
        </row>
        <row r="118">
          <cell r="S118" t="str">
            <v>blank</v>
          </cell>
        </row>
        <row r="119">
          <cell r="S119" t="str">
            <v>blank</v>
          </cell>
        </row>
        <row r="120">
          <cell r="S120" t="str">
            <v>blank</v>
          </cell>
        </row>
        <row r="121">
          <cell r="S121" t="str">
            <v>blank</v>
          </cell>
        </row>
        <row r="122">
          <cell r="S122" t="str">
            <v>blank</v>
          </cell>
        </row>
        <row r="123">
          <cell r="S123" t="str">
            <v>blank</v>
          </cell>
        </row>
        <row r="124">
          <cell r="S124" t="str">
            <v>blank</v>
          </cell>
        </row>
        <row r="125">
          <cell r="S125" t="str">
            <v>blank</v>
          </cell>
        </row>
        <row r="126">
          <cell r="S126" t="str">
            <v>blank</v>
          </cell>
        </row>
        <row r="127">
          <cell r="S127" t="str">
            <v>blank</v>
          </cell>
        </row>
        <row r="128">
          <cell r="S128" t="str">
            <v>blank</v>
          </cell>
        </row>
        <row r="129">
          <cell r="S129" t="str">
            <v>blank</v>
          </cell>
        </row>
        <row r="130">
          <cell r="S130" t="str">
            <v>blank</v>
          </cell>
        </row>
        <row r="131">
          <cell r="S131" t="str">
            <v>blank</v>
          </cell>
        </row>
        <row r="132">
          <cell r="S132" t="str">
            <v>blank</v>
          </cell>
        </row>
        <row r="133">
          <cell r="S133" t="str">
            <v>blank</v>
          </cell>
        </row>
        <row r="134">
          <cell r="S134" t="str">
            <v>blank</v>
          </cell>
        </row>
        <row r="135">
          <cell r="S135" t="str">
            <v>blank</v>
          </cell>
        </row>
        <row r="136">
          <cell r="S136" t="str">
            <v>blank</v>
          </cell>
        </row>
        <row r="137">
          <cell r="S137" t="str">
            <v>blank</v>
          </cell>
        </row>
        <row r="138">
          <cell r="S138" t="str">
            <v>blank</v>
          </cell>
        </row>
        <row r="139">
          <cell r="S139" t="str">
            <v>blank</v>
          </cell>
        </row>
        <row r="140">
          <cell r="S140" t="str">
            <v>blank</v>
          </cell>
        </row>
        <row r="141">
          <cell r="S141" t="str">
            <v>blank</v>
          </cell>
        </row>
        <row r="142">
          <cell r="S142" t="str">
            <v>blank</v>
          </cell>
        </row>
        <row r="143">
          <cell r="S143" t="str">
            <v>blank</v>
          </cell>
        </row>
        <row r="144">
          <cell r="S144" t="str">
            <v>blank</v>
          </cell>
        </row>
        <row r="145">
          <cell r="S145" t="str">
            <v>blank</v>
          </cell>
        </row>
        <row r="146">
          <cell r="S146" t="str">
            <v>blank</v>
          </cell>
        </row>
        <row r="147">
          <cell r="S147" t="str">
            <v>blank</v>
          </cell>
        </row>
        <row r="148">
          <cell r="S148" t="str">
            <v>blank</v>
          </cell>
        </row>
        <row r="149">
          <cell r="S149" t="str">
            <v>blank</v>
          </cell>
        </row>
        <row r="150">
          <cell r="S150" t="str">
            <v>blank</v>
          </cell>
        </row>
        <row r="151">
          <cell r="S151" t="str">
            <v>blank</v>
          </cell>
        </row>
        <row r="152">
          <cell r="S152" t="str">
            <v>blank</v>
          </cell>
        </row>
        <row r="153">
          <cell r="S153" t="str">
            <v>blank</v>
          </cell>
        </row>
        <row r="154">
          <cell r="S154" t="str">
            <v>blank</v>
          </cell>
        </row>
        <row r="155">
          <cell r="S155" t="str">
            <v>blank</v>
          </cell>
        </row>
        <row r="156">
          <cell r="S156" t="str">
            <v>blank</v>
          </cell>
        </row>
        <row r="157">
          <cell r="S157" t="str">
            <v>blank</v>
          </cell>
        </row>
        <row r="158">
          <cell r="S158" t="str">
            <v>blank</v>
          </cell>
        </row>
        <row r="159">
          <cell r="S159" t="str">
            <v>blank</v>
          </cell>
        </row>
        <row r="160">
          <cell r="S160" t="str">
            <v>blank</v>
          </cell>
        </row>
        <row r="161">
          <cell r="S161" t="str">
            <v>blank</v>
          </cell>
        </row>
        <row r="162">
          <cell r="S162" t="str">
            <v>blank</v>
          </cell>
        </row>
        <row r="163">
          <cell r="S163" t="str">
            <v>blank</v>
          </cell>
        </row>
        <row r="164">
          <cell r="S164" t="str">
            <v>blank</v>
          </cell>
        </row>
        <row r="165">
          <cell r="S165" t="str">
            <v>blank</v>
          </cell>
        </row>
        <row r="166">
          <cell r="S166" t="str">
            <v>blank</v>
          </cell>
        </row>
        <row r="167">
          <cell r="S167" t="str">
            <v>blank</v>
          </cell>
        </row>
        <row r="168">
          <cell r="S168" t="str">
            <v>blank</v>
          </cell>
        </row>
        <row r="169">
          <cell r="S169" t="str">
            <v>blank</v>
          </cell>
        </row>
        <row r="170">
          <cell r="S170" t="str">
            <v>blank</v>
          </cell>
        </row>
        <row r="171">
          <cell r="S171" t="str">
            <v>blank</v>
          </cell>
        </row>
        <row r="172">
          <cell r="S172" t="str">
            <v>blank</v>
          </cell>
        </row>
        <row r="173">
          <cell r="S173" t="str">
            <v>blank</v>
          </cell>
        </row>
        <row r="174">
          <cell r="S174" t="str">
            <v>blank</v>
          </cell>
        </row>
        <row r="175">
          <cell r="S175" t="str">
            <v>blank</v>
          </cell>
        </row>
        <row r="176">
          <cell r="S176" t="str">
            <v>blank</v>
          </cell>
        </row>
        <row r="177">
          <cell r="S177" t="str">
            <v>blank</v>
          </cell>
        </row>
        <row r="178">
          <cell r="S178" t="str">
            <v>blank</v>
          </cell>
        </row>
        <row r="179">
          <cell r="S179" t="str">
            <v>blank</v>
          </cell>
        </row>
        <row r="180">
          <cell r="S180" t="str">
            <v>blank</v>
          </cell>
        </row>
        <row r="181">
          <cell r="S181" t="str">
            <v>blank</v>
          </cell>
        </row>
        <row r="182">
          <cell r="S182" t="str">
            <v>blank</v>
          </cell>
        </row>
        <row r="183">
          <cell r="S183" t="str">
            <v>blank</v>
          </cell>
        </row>
        <row r="184">
          <cell r="S184" t="str">
            <v>blank</v>
          </cell>
        </row>
        <row r="185">
          <cell r="S185" t="str">
            <v>blank</v>
          </cell>
        </row>
        <row r="186">
          <cell r="S186" t="str">
            <v>blank</v>
          </cell>
        </row>
        <row r="187">
          <cell r="S187" t="str">
            <v>blank</v>
          </cell>
        </row>
        <row r="188">
          <cell r="S188" t="str">
            <v>blank</v>
          </cell>
        </row>
        <row r="189">
          <cell r="S189" t="str">
            <v>blank</v>
          </cell>
        </row>
        <row r="190">
          <cell r="S190" t="str">
            <v>blank</v>
          </cell>
        </row>
        <row r="191">
          <cell r="S191" t="str">
            <v>blank</v>
          </cell>
        </row>
        <row r="192">
          <cell r="S192" t="str">
            <v>blank</v>
          </cell>
        </row>
        <row r="193">
          <cell r="S193" t="str">
            <v>blank</v>
          </cell>
        </row>
        <row r="194">
          <cell r="S194" t="str">
            <v>blank</v>
          </cell>
        </row>
        <row r="195">
          <cell r="S195" t="str">
            <v>blank</v>
          </cell>
        </row>
        <row r="196">
          <cell r="S196" t="str">
            <v>blank</v>
          </cell>
        </row>
        <row r="197">
          <cell r="S197" t="str">
            <v>blank</v>
          </cell>
        </row>
        <row r="198">
          <cell r="S198" t="str">
            <v>blank</v>
          </cell>
        </row>
        <row r="199">
          <cell r="S199" t="str">
            <v>blank</v>
          </cell>
        </row>
        <row r="200">
          <cell r="S200" t="str">
            <v>blank</v>
          </cell>
        </row>
        <row r="201">
          <cell r="S201" t="str">
            <v>blank</v>
          </cell>
        </row>
        <row r="202">
          <cell r="S202" t="str">
            <v>blank</v>
          </cell>
        </row>
        <row r="203">
          <cell r="S203" t="str">
            <v>blank</v>
          </cell>
        </row>
        <row r="204">
          <cell r="S204" t="str">
            <v>blank</v>
          </cell>
        </row>
        <row r="205">
          <cell r="S205" t="str">
            <v>blank</v>
          </cell>
        </row>
        <row r="206">
          <cell r="S206" t="str">
            <v>blank</v>
          </cell>
        </row>
        <row r="207">
          <cell r="S207" t="str">
            <v>blank</v>
          </cell>
        </row>
        <row r="208">
          <cell r="S208" t="str">
            <v>blank</v>
          </cell>
        </row>
      </sheetData>
      <sheetData sheetId="7"/>
      <sheetData sheetId="8"/>
      <sheetData sheetId="9">
        <row r="31">
          <cell r="B31">
            <v>2017</v>
          </cell>
          <cell r="C31">
            <v>2018</v>
          </cell>
          <cell r="D31">
            <v>2019</v>
          </cell>
          <cell r="E31">
            <v>2020</v>
          </cell>
          <cell r="F31">
            <v>2021</v>
          </cell>
          <cell r="G31">
            <v>2022</v>
          </cell>
          <cell r="H31">
            <v>2023</v>
          </cell>
          <cell r="I31">
            <v>2024</v>
          </cell>
          <cell r="J31">
            <v>2025</v>
          </cell>
          <cell r="K31">
            <v>2026</v>
          </cell>
          <cell r="L31">
            <v>2027</v>
          </cell>
          <cell r="M31" t="str">
            <v>blank</v>
          </cell>
          <cell r="N31" t="str">
            <v>blank</v>
          </cell>
          <cell r="O31" t="str">
            <v>blank</v>
          </cell>
          <cell r="P31" t="str">
            <v>blank</v>
          </cell>
          <cell r="Q31" t="str">
            <v>blank</v>
          </cell>
          <cell r="R31" t="str">
            <v>blank</v>
          </cell>
          <cell r="S31" t="str">
            <v>blank</v>
          </cell>
          <cell r="T31" t="str">
            <v>blank</v>
          </cell>
          <cell r="U31" t="str">
            <v>blank</v>
          </cell>
          <cell r="V31" t="str">
            <v>blank</v>
          </cell>
          <cell r="W31" t="str">
            <v>blank</v>
          </cell>
          <cell r="X31" t="str">
            <v>blank</v>
          </cell>
          <cell r="Y31" t="str">
            <v>blank</v>
          </cell>
          <cell r="Z31" t="str">
            <v>blank</v>
          </cell>
          <cell r="AA31" t="str">
            <v>blank</v>
          </cell>
          <cell r="AB31" t="str">
            <v>blank</v>
          </cell>
          <cell r="AC31" t="str">
            <v>blank</v>
          </cell>
          <cell r="AD31" t="str">
            <v>blank</v>
          </cell>
          <cell r="AE31" t="str">
            <v>blank</v>
          </cell>
          <cell r="AF31" t="str">
            <v>blank</v>
          </cell>
          <cell r="AG31" t="str">
            <v>blank</v>
          </cell>
          <cell r="AH31" t="str">
            <v>blank</v>
          </cell>
          <cell r="AI31" t="str">
            <v>blank</v>
          </cell>
          <cell r="AJ31" t="str">
            <v>blank</v>
          </cell>
          <cell r="AK31" t="str">
            <v>blank</v>
          </cell>
          <cell r="AL31" t="str">
            <v>blank</v>
          </cell>
          <cell r="AM31" t="str">
            <v>blank</v>
          </cell>
          <cell r="AN31" t="str">
            <v>blank</v>
          </cell>
          <cell r="AO31" t="str">
            <v>blank</v>
          </cell>
          <cell r="AP31" t="str">
            <v>blank</v>
          </cell>
          <cell r="AQ31" t="str">
            <v>blank</v>
          </cell>
          <cell r="AR31" t="str">
            <v>blank</v>
          </cell>
          <cell r="AS31" t="str">
            <v>blank</v>
          </cell>
          <cell r="AT31" t="str">
            <v>blank</v>
          </cell>
          <cell r="AU31" t="str">
            <v>blank</v>
          </cell>
          <cell r="AV31" t="str">
            <v>blank</v>
          </cell>
          <cell r="AW31" t="str">
            <v>blank</v>
          </cell>
          <cell r="AX31" t="str">
            <v>blank</v>
          </cell>
          <cell r="AY31" t="str">
            <v>blank</v>
          </cell>
        </row>
      </sheetData>
      <sheetData sheetId="10"/>
      <sheetData sheetId="11">
        <row r="1044">
          <cell r="D1044">
            <v>29354</v>
          </cell>
          <cell r="E1044">
            <v>34560</v>
          </cell>
          <cell r="F1044">
            <v>38796</v>
          </cell>
          <cell r="G1044">
            <v>48025</v>
          </cell>
          <cell r="H1044">
            <v>65680</v>
          </cell>
          <cell r="I1044">
            <v>84985</v>
          </cell>
          <cell r="J1044">
            <v>108774.85105</v>
          </cell>
          <cell r="K1044">
            <v>143147.7039818</v>
          </cell>
          <cell r="L1044">
            <v>188811.82155199419</v>
          </cell>
          <cell r="M1044">
            <v>246305.02121457641</v>
          </cell>
          <cell r="N1044">
            <v>314162.05455919221</v>
          </cell>
          <cell r="O1044">
            <v>332289.60544813401</v>
          </cell>
          <cell r="P1044">
            <v>348483.58777922438</v>
          </cell>
          <cell r="Q1044">
            <v>364677.57011031458</v>
          </cell>
          <cell r="R1044">
            <v>364677.57011031458</v>
          </cell>
          <cell r="S1044">
            <v>364677.57011031458</v>
          </cell>
          <cell r="T1044">
            <v>364677.57011031458</v>
          </cell>
          <cell r="U1044">
            <v>364677.57011031458</v>
          </cell>
          <cell r="V1044">
            <v>364677.57011031458</v>
          </cell>
          <cell r="W1044">
            <v>364677.57011031458</v>
          </cell>
          <cell r="X1044">
            <v>364677.57011031458</v>
          </cell>
          <cell r="Y1044">
            <v>364677.57011031458</v>
          </cell>
          <cell r="Z1044">
            <v>364677.57011031458</v>
          </cell>
          <cell r="AA1044">
            <v>364677.57011031458</v>
          </cell>
          <cell r="AB1044">
            <v>364677.57011031458</v>
          </cell>
          <cell r="AC1044">
            <v>364677.57011031458</v>
          </cell>
          <cell r="AD1044">
            <v>364677.57011031458</v>
          </cell>
          <cell r="AE1044">
            <v>364677.57011031458</v>
          </cell>
          <cell r="AF1044">
            <v>364677.57011031458</v>
          </cell>
          <cell r="AG1044">
            <v>364677.57011031458</v>
          </cell>
          <cell r="AH1044">
            <v>364677.57011031458</v>
          </cell>
          <cell r="AI1044">
            <v>364677.57011031458</v>
          </cell>
          <cell r="AJ1044">
            <v>364677.57011031458</v>
          </cell>
          <cell r="AK1044">
            <v>364677.57011031458</v>
          </cell>
          <cell r="AL1044">
            <v>364677.57011031458</v>
          </cell>
          <cell r="AM1044">
            <v>364677.57011031458</v>
          </cell>
          <cell r="AN1044">
            <v>364677.57011031458</v>
          </cell>
          <cell r="AO1044">
            <v>364677.57011031458</v>
          </cell>
          <cell r="AP1044">
            <v>364677.57011031458</v>
          </cell>
          <cell r="AQ1044">
            <v>364677.57011031458</v>
          </cell>
          <cell r="AR1044">
            <v>364677.57011031458</v>
          </cell>
          <cell r="AS1044">
            <v>364677.57011031458</v>
          </cell>
          <cell r="AT1044">
            <v>364677.57011031458</v>
          </cell>
          <cell r="AU1044">
            <v>364677.57011031458</v>
          </cell>
          <cell r="AV1044">
            <v>364677.57011031458</v>
          </cell>
          <cell r="AW1044">
            <v>364677.57011031458</v>
          </cell>
          <cell r="AX1044">
            <v>364677.57011031458</v>
          </cell>
          <cell r="AY1044">
            <v>364677.57011031458</v>
          </cell>
          <cell r="AZ1044">
            <v>364677.57011031458</v>
          </cell>
          <cell r="BA1044">
            <v>364677.57011031458</v>
          </cell>
        </row>
        <row r="1045">
          <cell r="D1045">
            <v>0</v>
          </cell>
          <cell r="E1045">
            <v>0</v>
          </cell>
          <cell r="F1045">
            <v>229</v>
          </cell>
          <cell r="G1045">
            <v>20</v>
          </cell>
          <cell r="H1045">
            <v>135</v>
          </cell>
          <cell r="I1045">
            <v>299</v>
          </cell>
          <cell r="J1045">
            <v>466.39814000000001</v>
          </cell>
          <cell r="K1045">
            <v>758.33199475727315</v>
          </cell>
          <cell r="L1045">
            <v>1137.4032006365649</v>
          </cell>
          <cell r="M1045">
            <v>1819.6745105384082</v>
          </cell>
          <cell r="N1045">
            <v>2729.2843064937947</v>
          </cell>
          <cell r="O1045">
            <v>3494.1286923572688</v>
          </cell>
          <cell r="P1045">
            <v>3664.4134601587748</v>
          </cell>
          <cell r="Q1045">
            <v>3834.6982279602794</v>
          </cell>
          <cell r="R1045">
            <v>3834.6982279602794</v>
          </cell>
          <cell r="S1045">
            <v>3834.6982279602794</v>
          </cell>
          <cell r="T1045">
            <v>3834.6982279602794</v>
          </cell>
          <cell r="U1045">
            <v>3834.6982279602794</v>
          </cell>
          <cell r="V1045">
            <v>3834.6982279602794</v>
          </cell>
          <cell r="W1045">
            <v>3834.6982279602794</v>
          </cell>
          <cell r="X1045">
            <v>3834.6982279602794</v>
          </cell>
          <cell r="Y1045">
            <v>3834.6982279602794</v>
          </cell>
          <cell r="Z1045">
            <v>3834.6982279602794</v>
          </cell>
          <cell r="AA1045">
            <v>3834.6982279602794</v>
          </cell>
          <cell r="AB1045">
            <v>3834.6982279602794</v>
          </cell>
          <cell r="AC1045">
            <v>3834.6982279602794</v>
          </cell>
          <cell r="AD1045">
            <v>3834.6982279602794</v>
          </cell>
          <cell r="AE1045">
            <v>3834.6982279602794</v>
          </cell>
          <cell r="AF1045">
            <v>3834.6982279602794</v>
          </cell>
          <cell r="AG1045">
            <v>3834.6982279602794</v>
          </cell>
          <cell r="AH1045">
            <v>3834.6982279602794</v>
          </cell>
          <cell r="AI1045">
            <v>3834.6982279602794</v>
          </cell>
          <cell r="AJ1045">
            <v>3834.6982279602794</v>
          </cell>
          <cell r="AK1045">
            <v>3834.6982279602794</v>
          </cell>
          <cell r="AL1045">
            <v>3834.6982279602794</v>
          </cell>
          <cell r="AM1045">
            <v>3834.6982279602794</v>
          </cell>
          <cell r="AN1045">
            <v>3834.6982279602794</v>
          </cell>
          <cell r="AO1045">
            <v>3834.6982279602794</v>
          </cell>
          <cell r="AP1045">
            <v>3834.6982279602794</v>
          </cell>
          <cell r="AQ1045">
            <v>3834.6982279602794</v>
          </cell>
          <cell r="AR1045">
            <v>3834.6982279602794</v>
          </cell>
          <cell r="AS1045">
            <v>3834.6982279602794</v>
          </cell>
          <cell r="AT1045">
            <v>3834.6982279602794</v>
          </cell>
          <cell r="AU1045">
            <v>3834.6982279602794</v>
          </cell>
          <cell r="AV1045">
            <v>3834.6982279602794</v>
          </cell>
          <cell r="AW1045">
            <v>3834.6982279602794</v>
          </cell>
          <cell r="AX1045">
            <v>3834.6982279602794</v>
          </cell>
          <cell r="AY1045">
            <v>3834.6982279602794</v>
          </cell>
          <cell r="AZ1045">
            <v>3834.6982279602794</v>
          </cell>
          <cell r="BA1045">
            <v>3834.6982279602794</v>
          </cell>
        </row>
        <row r="1046">
          <cell r="D1046">
            <v>0</v>
          </cell>
          <cell r="E1046">
            <v>0</v>
          </cell>
          <cell r="F1046">
            <v>46</v>
          </cell>
          <cell r="G1046">
            <v>7</v>
          </cell>
          <cell r="H1046">
            <v>70</v>
          </cell>
          <cell r="I1046">
            <v>156</v>
          </cell>
          <cell r="J1046">
            <v>214.20895522388059</v>
          </cell>
          <cell r="K1046">
            <v>252.62686567164178</v>
          </cell>
          <cell r="L1046">
            <v>277.889552238806</v>
          </cell>
          <cell r="M1046">
            <v>291.78402985074632</v>
          </cell>
          <cell r="N1046">
            <v>306.37323134328363</v>
          </cell>
          <cell r="O1046">
            <v>308.90052207683163</v>
          </cell>
          <cell r="P1046">
            <v>323.95464809991483</v>
          </cell>
          <cell r="Q1046">
            <v>339.00877412299792</v>
          </cell>
          <cell r="R1046">
            <v>339.00877412299792</v>
          </cell>
          <cell r="S1046">
            <v>339.00877412299792</v>
          </cell>
          <cell r="T1046">
            <v>339.00877412299792</v>
          </cell>
          <cell r="U1046">
            <v>339.00877412299792</v>
          </cell>
          <cell r="V1046">
            <v>339.00877412299792</v>
          </cell>
          <cell r="W1046">
            <v>339.00877412299792</v>
          </cell>
          <cell r="X1046">
            <v>339.00877412299792</v>
          </cell>
          <cell r="Y1046">
            <v>339.00877412299792</v>
          </cell>
          <cell r="Z1046">
            <v>339.00877412299792</v>
          </cell>
          <cell r="AA1046">
            <v>339.00877412299792</v>
          </cell>
          <cell r="AB1046">
            <v>339.00877412299792</v>
          </cell>
          <cell r="AC1046">
            <v>339.00877412299792</v>
          </cell>
          <cell r="AD1046">
            <v>339.00877412299792</v>
          </cell>
          <cell r="AE1046">
            <v>339.00877412299792</v>
          </cell>
          <cell r="AF1046">
            <v>339.00877412299792</v>
          </cell>
          <cell r="AG1046">
            <v>339.00877412299792</v>
          </cell>
          <cell r="AH1046">
            <v>339.00877412299792</v>
          </cell>
          <cell r="AI1046">
            <v>339.00877412299792</v>
          </cell>
          <cell r="AJ1046">
            <v>339.00877412299792</v>
          </cell>
          <cell r="AK1046">
            <v>339.00877412299792</v>
          </cell>
          <cell r="AL1046">
            <v>339.00877412299792</v>
          </cell>
          <cell r="AM1046">
            <v>339.00877412299792</v>
          </cell>
          <cell r="AN1046">
            <v>339.00877412299792</v>
          </cell>
          <cell r="AO1046">
            <v>339.00877412299792</v>
          </cell>
          <cell r="AP1046">
            <v>339.00877412299792</v>
          </cell>
          <cell r="AQ1046">
            <v>339.00877412299792</v>
          </cell>
          <cell r="AR1046">
            <v>339.00877412299792</v>
          </cell>
          <cell r="AS1046">
            <v>339.00877412299792</v>
          </cell>
          <cell r="AT1046">
            <v>339.00877412299792</v>
          </cell>
          <cell r="AU1046">
            <v>339.00877412299792</v>
          </cell>
          <cell r="AV1046">
            <v>339.00877412299792</v>
          </cell>
          <cell r="AW1046">
            <v>339.00877412299792</v>
          </cell>
          <cell r="AX1046">
            <v>339.00877412299792</v>
          </cell>
          <cell r="AY1046">
            <v>339.00877412299792</v>
          </cell>
          <cell r="AZ1046">
            <v>339.00877412299792</v>
          </cell>
          <cell r="BA1046">
            <v>339.00877412299792</v>
          </cell>
        </row>
        <row r="1047"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148</v>
          </cell>
          <cell r="I1047">
            <v>938</v>
          </cell>
          <cell r="J1047">
            <v>2345</v>
          </cell>
          <cell r="K1047">
            <v>4455.5</v>
          </cell>
          <cell r="L1047">
            <v>7128.8</v>
          </cell>
          <cell r="M1047">
            <v>9980.32</v>
          </cell>
          <cell r="N1047">
            <v>12475.4</v>
          </cell>
          <cell r="O1047">
            <v>14375.211777649918</v>
          </cell>
          <cell r="P1047">
            <v>15075.781165666122</v>
          </cell>
          <cell r="Q1047">
            <v>15776.35055368232</v>
          </cell>
          <cell r="R1047">
            <v>15776.35055368232</v>
          </cell>
          <cell r="S1047">
            <v>15776.35055368232</v>
          </cell>
          <cell r="T1047">
            <v>15776.35055368232</v>
          </cell>
          <cell r="U1047">
            <v>15776.35055368232</v>
          </cell>
          <cell r="V1047">
            <v>15776.35055368232</v>
          </cell>
          <cell r="W1047">
            <v>15776.35055368232</v>
          </cell>
          <cell r="X1047">
            <v>15776.35055368232</v>
          </cell>
          <cell r="Y1047">
            <v>15776.35055368232</v>
          </cell>
          <cell r="Z1047">
            <v>15776.35055368232</v>
          </cell>
          <cell r="AA1047">
            <v>15776.35055368232</v>
          </cell>
          <cell r="AB1047">
            <v>15776.35055368232</v>
          </cell>
          <cell r="AC1047">
            <v>15776.35055368232</v>
          </cell>
          <cell r="AD1047">
            <v>15776.35055368232</v>
          </cell>
          <cell r="AE1047">
            <v>15776.35055368232</v>
          </cell>
          <cell r="AF1047">
            <v>15776.35055368232</v>
          </cell>
          <cell r="AG1047">
            <v>15776.35055368232</v>
          </cell>
          <cell r="AH1047">
            <v>15776.35055368232</v>
          </cell>
          <cell r="AI1047">
            <v>15776.35055368232</v>
          </cell>
          <cell r="AJ1047">
            <v>15776.35055368232</v>
          </cell>
          <cell r="AK1047">
            <v>15776.35055368232</v>
          </cell>
          <cell r="AL1047">
            <v>15776.35055368232</v>
          </cell>
          <cell r="AM1047">
            <v>15776.35055368232</v>
          </cell>
          <cell r="AN1047">
            <v>15776.35055368232</v>
          </cell>
          <cell r="AO1047">
            <v>15776.35055368232</v>
          </cell>
          <cell r="AP1047">
            <v>15776.35055368232</v>
          </cell>
          <cell r="AQ1047">
            <v>15776.35055368232</v>
          </cell>
          <cell r="AR1047">
            <v>15776.35055368232</v>
          </cell>
          <cell r="AS1047">
            <v>15776.35055368232</v>
          </cell>
          <cell r="AT1047">
            <v>15776.35055368232</v>
          </cell>
          <cell r="AU1047">
            <v>15776.35055368232</v>
          </cell>
          <cell r="AV1047">
            <v>15776.35055368232</v>
          </cell>
          <cell r="AW1047">
            <v>15776.35055368232</v>
          </cell>
          <cell r="AX1047">
            <v>15776.35055368232</v>
          </cell>
          <cell r="AY1047">
            <v>15776.35055368232</v>
          </cell>
          <cell r="AZ1047">
            <v>15776.35055368232</v>
          </cell>
          <cell r="BA1047">
            <v>15776.35055368232</v>
          </cell>
        </row>
        <row r="1048">
          <cell r="D1048">
            <v>1</v>
          </cell>
          <cell r="E1048">
            <v>1</v>
          </cell>
          <cell r="F1048">
            <v>1</v>
          </cell>
          <cell r="G1048">
            <v>1</v>
          </cell>
          <cell r="H1048">
            <v>1</v>
          </cell>
          <cell r="I1048">
            <v>1</v>
          </cell>
          <cell r="J1048">
            <v>1</v>
          </cell>
          <cell r="K1048">
            <v>1</v>
          </cell>
          <cell r="L1048">
            <v>1</v>
          </cell>
          <cell r="M1048">
            <v>1</v>
          </cell>
          <cell r="N1048">
            <v>1</v>
          </cell>
          <cell r="O1048">
            <v>0.96023719865027146</v>
          </cell>
          <cell r="P1048">
            <v>1.0070339204665528</v>
          </cell>
          <cell r="Q1048">
            <v>1.0538306422828339</v>
          </cell>
          <cell r="R1048">
            <v>1.0538306422828339</v>
          </cell>
          <cell r="S1048">
            <v>1.0538306422828339</v>
          </cell>
          <cell r="T1048">
            <v>1.0538306422828339</v>
          </cell>
          <cell r="U1048">
            <v>1.0538306422828339</v>
          </cell>
          <cell r="V1048">
            <v>1.0538306422828339</v>
          </cell>
          <cell r="W1048">
            <v>1.0538306422828339</v>
          </cell>
          <cell r="X1048">
            <v>1.0538306422828339</v>
          </cell>
          <cell r="Y1048">
            <v>1.0538306422828339</v>
          </cell>
          <cell r="Z1048">
            <v>1.0538306422828339</v>
          </cell>
          <cell r="AA1048">
            <v>1.0538306422828339</v>
          </cell>
          <cell r="AB1048">
            <v>1.0538306422828339</v>
          </cell>
          <cell r="AC1048">
            <v>1.0538306422828339</v>
          </cell>
          <cell r="AD1048">
            <v>1.0538306422828339</v>
          </cell>
          <cell r="AE1048">
            <v>1.0538306422828339</v>
          </cell>
          <cell r="AF1048">
            <v>1.0538306422828339</v>
          </cell>
          <cell r="AG1048">
            <v>1.0538306422828339</v>
          </cell>
          <cell r="AH1048">
            <v>1.0538306422828339</v>
          </cell>
          <cell r="AI1048">
            <v>1.0538306422828339</v>
          </cell>
          <cell r="AJ1048">
            <v>1.0538306422828339</v>
          </cell>
          <cell r="AK1048">
            <v>1.0538306422828339</v>
          </cell>
          <cell r="AL1048">
            <v>1.0538306422828339</v>
          </cell>
          <cell r="AM1048">
            <v>1.0538306422828339</v>
          </cell>
          <cell r="AN1048">
            <v>1.0538306422828339</v>
          </cell>
          <cell r="AO1048">
            <v>1.0538306422828339</v>
          </cell>
          <cell r="AP1048">
            <v>1.0538306422828339</v>
          </cell>
          <cell r="AQ1048">
            <v>1.0538306422828339</v>
          </cell>
          <cell r="AR1048">
            <v>1.0538306422828339</v>
          </cell>
          <cell r="AS1048">
            <v>1.0538306422828339</v>
          </cell>
          <cell r="AT1048">
            <v>1.0538306422828339</v>
          </cell>
          <cell r="AU1048">
            <v>1.0538306422828339</v>
          </cell>
          <cell r="AV1048">
            <v>1.0538306422828339</v>
          </cell>
          <cell r="AW1048">
            <v>1.0538306422828339</v>
          </cell>
          <cell r="AX1048">
            <v>1.0538306422828339</v>
          </cell>
          <cell r="AY1048">
            <v>1.0538306422828339</v>
          </cell>
          <cell r="AZ1048">
            <v>1.0538306422828339</v>
          </cell>
          <cell r="BA1048">
            <v>1.0538306422828339</v>
          </cell>
        </row>
        <row r="1049">
          <cell r="D1049">
            <v>7368</v>
          </cell>
          <cell r="E1049">
            <v>7344</v>
          </cell>
          <cell r="F1049">
            <v>10849</v>
          </cell>
          <cell r="G1049">
            <v>13290</v>
          </cell>
          <cell r="H1049">
            <v>16803</v>
          </cell>
          <cell r="I1049">
            <v>22842</v>
          </cell>
          <cell r="J1049">
            <v>35630.322119999997</v>
          </cell>
          <cell r="K1049">
            <v>50267.258446895998</v>
          </cell>
          <cell r="L1049">
            <v>66302.513891455819</v>
          </cell>
          <cell r="M1049">
            <v>84472.717823409286</v>
          </cell>
          <cell r="N1049">
            <v>96108.834703583925</v>
          </cell>
          <cell r="O1049">
            <v>96970.857570027991</v>
          </cell>
          <cell r="P1049">
            <v>101696.6880756254</v>
          </cell>
          <cell r="Q1049">
            <v>106422.51858122274</v>
          </cell>
          <cell r="R1049">
            <v>106422.51858122274</v>
          </cell>
          <cell r="S1049">
            <v>106422.51858122274</v>
          </cell>
          <cell r="T1049">
            <v>106422.51858122274</v>
          </cell>
          <cell r="U1049">
            <v>106422.51858122274</v>
          </cell>
          <cell r="V1049">
            <v>106422.51858122274</v>
          </cell>
          <cell r="W1049">
            <v>106422.51858122274</v>
          </cell>
          <cell r="X1049">
            <v>106422.51858122274</v>
          </cell>
          <cell r="Y1049">
            <v>106422.51858122274</v>
          </cell>
          <cell r="Z1049">
            <v>106422.51858122274</v>
          </cell>
          <cell r="AA1049">
            <v>106422.51858122274</v>
          </cell>
          <cell r="AB1049">
            <v>106422.51858122274</v>
          </cell>
          <cell r="AC1049">
            <v>106422.51858122274</v>
          </cell>
          <cell r="AD1049">
            <v>106422.51858122274</v>
          </cell>
          <cell r="AE1049">
            <v>106422.51858122274</v>
          </cell>
          <cell r="AF1049">
            <v>106422.51858122274</v>
          </cell>
          <cell r="AG1049">
            <v>106422.51858122274</v>
          </cell>
          <cell r="AH1049">
            <v>106422.51858122274</v>
          </cell>
          <cell r="AI1049">
            <v>106422.51858122274</v>
          </cell>
          <cell r="AJ1049">
            <v>106422.51858122274</v>
          </cell>
          <cell r="AK1049">
            <v>106422.51858122274</v>
          </cell>
          <cell r="AL1049">
            <v>106422.51858122274</v>
          </cell>
          <cell r="AM1049">
            <v>106422.51858122274</v>
          </cell>
          <cell r="AN1049">
            <v>106422.51858122274</v>
          </cell>
          <cell r="AO1049">
            <v>106422.51858122274</v>
          </cell>
          <cell r="AP1049">
            <v>106422.51858122274</v>
          </cell>
          <cell r="AQ1049">
            <v>106422.51858122274</v>
          </cell>
          <cell r="AR1049">
            <v>106422.51858122274</v>
          </cell>
          <cell r="AS1049">
            <v>106422.51858122274</v>
          </cell>
          <cell r="AT1049">
            <v>106422.51858122274</v>
          </cell>
          <cell r="AU1049">
            <v>106422.51858122274</v>
          </cell>
          <cell r="AV1049">
            <v>106422.51858122274</v>
          </cell>
          <cell r="AW1049">
            <v>106422.51858122274</v>
          </cell>
          <cell r="AX1049">
            <v>106422.51858122274</v>
          </cell>
          <cell r="AY1049">
            <v>106422.51858122274</v>
          </cell>
          <cell r="AZ1049">
            <v>106422.51858122274</v>
          </cell>
          <cell r="BA1049">
            <v>106422.51858122274</v>
          </cell>
        </row>
        <row r="1050">
          <cell r="D1050">
            <v>1</v>
          </cell>
          <cell r="E1050">
            <v>1</v>
          </cell>
          <cell r="F1050">
            <v>1</v>
          </cell>
          <cell r="G1050">
            <v>8</v>
          </cell>
          <cell r="H1050">
            <v>34</v>
          </cell>
          <cell r="I1050">
            <v>75</v>
          </cell>
          <cell r="J1050">
            <v>116.98950000000001</v>
          </cell>
          <cell r="K1050">
            <v>190.21705554112205</v>
          </cell>
          <cell r="L1050">
            <v>285.30180617974042</v>
          </cell>
          <cell r="M1050">
            <v>456.44009461665769</v>
          </cell>
          <cell r="N1050">
            <v>684.60308691315936</v>
          </cell>
          <cell r="O1050">
            <v>876.45368537389697</v>
          </cell>
          <cell r="P1050">
            <v>919.16725589266946</v>
          </cell>
          <cell r="Q1050">
            <v>961.88082641144149</v>
          </cell>
          <cell r="R1050">
            <v>961.88082641144149</v>
          </cell>
          <cell r="S1050">
            <v>961.88082641144149</v>
          </cell>
          <cell r="T1050">
            <v>961.88082641144149</v>
          </cell>
          <cell r="U1050">
            <v>961.88082641144149</v>
          </cell>
          <cell r="V1050">
            <v>961.88082641144149</v>
          </cell>
          <cell r="W1050">
            <v>961.88082641144149</v>
          </cell>
          <cell r="X1050">
            <v>961.88082641144149</v>
          </cell>
          <cell r="Y1050">
            <v>961.88082641144149</v>
          </cell>
          <cell r="Z1050">
            <v>961.88082641144149</v>
          </cell>
          <cell r="AA1050">
            <v>961.88082641144149</v>
          </cell>
          <cell r="AB1050">
            <v>961.88082641144149</v>
          </cell>
          <cell r="AC1050">
            <v>961.88082641144149</v>
          </cell>
          <cell r="AD1050">
            <v>961.88082641144149</v>
          </cell>
          <cell r="AE1050">
            <v>961.88082641144149</v>
          </cell>
          <cell r="AF1050">
            <v>961.88082641144149</v>
          </cell>
          <cell r="AG1050">
            <v>961.88082641144149</v>
          </cell>
          <cell r="AH1050">
            <v>961.88082641144149</v>
          </cell>
          <cell r="AI1050">
            <v>961.88082641144149</v>
          </cell>
          <cell r="AJ1050">
            <v>961.88082641144149</v>
          </cell>
          <cell r="AK1050">
            <v>961.88082641144149</v>
          </cell>
          <cell r="AL1050">
            <v>961.88082641144149</v>
          </cell>
          <cell r="AM1050">
            <v>961.88082641144149</v>
          </cell>
          <cell r="AN1050">
            <v>961.88082641144149</v>
          </cell>
          <cell r="AO1050">
            <v>961.88082641144149</v>
          </cell>
          <cell r="AP1050">
            <v>961.88082641144149</v>
          </cell>
          <cell r="AQ1050">
            <v>961.88082641144149</v>
          </cell>
          <cell r="AR1050">
            <v>961.88082641144149</v>
          </cell>
          <cell r="AS1050">
            <v>961.88082641144149</v>
          </cell>
          <cell r="AT1050">
            <v>961.88082641144149</v>
          </cell>
          <cell r="AU1050">
            <v>961.88082641144149</v>
          </cell>
          <cell r="AV1050">
            <v>961.88082641144149</v>
          </cell>
          <cell r="AW1050">
            <v>961.88082641144149</v>
          </cell>
          <cell r="AX1050">
            <v>961.88082641144149</v>
          </cell>
          <cell r="AY1050">
            <v>961.88082641144149</v>
          </cell>
          <cell r="AZ1050">
            <v>961.88082641144149</v>
          </cell>
          <cell r="BA1050">
            <v>961.88082641144149</v>
          </cell>
        </row>
        <row r="1051">
          <cell r="D1051">
            <v>1</v>
          </cell>
          <cell r="E1051">
            <v>1</v>
          </cell>
          <cell r="F1051">
            <v>1</v>
          </cell>
          <cell r="G1051">
            <v>1</v>
          </cell>
          <cell r="H1051">
            <v>1</v>
          </cell>
          <cell r="I1051">
            <v>1</v>
          </cell>
          <cell r="J1051">
            <v>1</v>
          </cell>
          <cell r="K1051">
            <v>1</v>
          </cell>
          <cell r="L1051">
            <v>1</v>
          </cell>
          <cell r="M1051">
            <v>1</v>
          </cell>
          <cell r="N1051">
            <v>1</v>
          </cell>
          <cell r="O1051">
            <v>0.96023719865027146</v>
          </cell>
          <cell r="P1051">
            <v>1.0070339204665528</v>
          </cell>
          <cell r="Q1051">
            <v>1.0538306422828339</v>
          </cell>
          <cell r="R1051">
            <v>1.0538306422828339</v>
          </cell>
          <cell r="S1051">
            <v>1.0538306422828339</v>
          </cell>
          <cell r="T1051">
            <v>1.0538306422828339</v>
          </cell>
          <cell r="U1051">
            <v>1.0538306422828339</v>
          </cell>
          <cell r="V1051">
            <v>1.0538306422828339</v>
          </cell>
          <cell r="W1051">
            <v>1.0538306422828339</v>
          </cell>
          <cell r="X1051">
            <v>1.0538306422828339</v>
          </cell>
          <cell r="Y1051">
            <v>1.0538306422828339</v>
          </cell>
          <cell r="Z1051">
            <v>1.0538306422828339</v>
          </cell>
          <cell r="AA1051">
            <v>1.0538306422828339</v>
          </cell>
          <cell r="AB1051">
            <v>1.0538306422828339</v>
          </cell>
          <cell r="AC1051">
            <v>1.0538306422828339</v>
          </cell>
          <cell r="AD1051">
            <v>1.0538306422828339</v>
          </cell>
          <cell r="AE1051">
            <v>1.0538306422828339</v>
          </cell>
          <cell r="AF1051">
            <v>1.0538306422828339</v>
          </cell>
          <cell r="AG1051">
            <v>1.0538306422828339</v>
          </cell>
          <cell r="AH1051">
            <v>1.0538306422828339</v>
          </cell>
          <cell r="AI1051">
            <v>1.0538306422828339</v>
          </cell>
          <cell r="AJ1051">
            <v>1.0538306422828339</v>
          </cell>
          <cell r="AK1051">
            <v>1.0538306422828339</v>
          </cell>
          <cell r="AL1051">
            <v>1.0538306422828339</v>
          </cell>
          <cell r="AM1051">
            <v>1.0538306422828339</v>
          </cell>
          <cell r="AN1051">
            <v>1.0538306422828339</v>
          </cell>
          <cell r="AO1051">
            <v>1.0538306422828339</v>
          </cell>
          <cell r="AP1051">
            <v>1.0538306422828339</v>
          </cell>
          <cell r="AQ1051">
            <v>1.0538306422828339</v>
          </cell>
          <cell r="AR1051">
            <v>1.0538306422828339</v>
          </cell>
          <cell r="AS1051">
            <v>1.0538306422828339</v>
          </cell>
          <cell r="AT1051">
            <v>1.0538306422828339</v>
          </cell>
          <cell r="AU1051">
            <v>1.0538306422828339</v>
          </cell>
          <cell r="AV1051">
            <v>1.0538306422828339</v>
          </cell>
          <cell r="AW1051">
            <v>1.0538306422828339</v>
          </cell>
          <cell r="AX1051">
            <v>1.0538306422828339</v>
          </cell>
          <cell r="AY1051">
            <v>1.0538306422828339</v>
          </cell>
          <cell r="AZ1051">
            <v>1.0538306422828339</v>
          </cell>
          <cell r="BA1051">
            <v>1.0538306422828339</v>
          </cell>
        </row>
        <row r="1052"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P1052">
            <v>0</v>
          </cell>
          <cell r="AQ1052">
            <v>0</v>
          </cell>
          <cell r="AR1052">
            <v>0</v>
          </cell>
          <cell r="AS1052">
            <v>0</v>
          </cell>
          <cell r="AT1052">
            <v>0</v>
          </cell>
          <cell r="AU1052">
            <v>0</v>
          </cell>
          <cell r="AV1052">
            <v>0</v>
          </cell>
          <cell r="AW1052">
            <v>0</v>
          </cell>
          <cell r="AX1052">
            <v>0</v>
          </cell>
          <cell r="AY1052">
            <v>0</v>
          </cell>
          <cell r="AZ1052">
            <v>0</v>
          </cell>
          <cell r="BA1052">
            <v>0</v>
          </cell>
        </row>
        <row r="1053">
          <cell r="D1053">
            <v>775579.35280015343</v>
          </cell>
          <cell r="E1053">
            <v>729652.80833652988</v>
          </cell>
          <cell r="F1053">
            <v>708012.25</v>
          </cell>
          <cell r="G1053">
            <v>707563.5</v>
          </cell>
          <cell r="H1053">
            <v>677847.66666666663</v>
          </cell>
          <cell r="I1053">
            <v>645889.75</v>
          </cell>
          <cell r="J1053">
            <v>632971.95499999996</v>
          </cell>
          <cell r="K1053">
            <v>588663.91814999992</v>
          </cell>
          <cell r="L1053">
            <v>529797.52633499994</v>
          </cell>
          <cell r="M1053">
            <v>466221.82317479997</v>
          </cell>
          <cell r="N1053">
            <v>400950.76793032797</v>
          </cell>
          <cell r="O1053">
            <v>356852.52151137491</v>
          </cell>
          <cell r="P1053">
            <v>316676.96226601372</v>
          </cell>
          <cell r="Q1053">
            <v>278395.52742864774</v>
          </cell>
          <cell r="R1053">
            <v>257181.96377566626</v>
          </cell>
          <cell r="S1053">
            <v>237584.86029722707</v>
          </cell>
          <cell r="T1053">
            <v>219481.04374725837</v>
          </cell>
          <cell r="U1053">
            <v>202756.72660337546</v>
          </cell>
          <cell r="V1053">
            <v>187306.79188065155</v>
          </cell>
          <cell r="W1053">
            <v>187306.79188065155</v>
          </cell>
          <cell r="X1053">
            <v>187306.79188065155</v>
          </cell>
          <cell r="Y1053">
            <v>187306.79188065155</v>
          </cell>
          <cell r="Z1053">
            <v>187306.79188065155</v>
          </cell>
          <cell r="AA1053">
            <v>187306.79188065155</v>
          </cell>
          <cell r="AB1053">
            <v>187306.79188065155</v>
          </cell>
          <cell r="AC1053">
            <v>187306.79188065155</v>
          </cell>
          <cell r="AD1053">
            <v>187306.79188065155</v>
          </cell>
          <cell r="AE1053">
            <v>187306.79188065155</v>
          </cell>
          <cell r="AF1053">
            <v>187306.79188065155</v>
          </cell>
          <cell r="AG1053">
            <v>187306.79188065155</v>
          </cell>
          <cell r="AH1053">
            <v>187306.79188065155</v>
          </cell>
          <cell r="AI1053">
            <v>187306.79188065155</v>
          </cell>
          <cell r="AJ1053">
            <v>187306.79188065155</v>
          </cell>
          <cell r="AK1053">
            <v>187306.79188065155</v>
          </cell>
          <cell r="AL1053">
            <v>187306.79188065155</v>
          </cell>
          <cell r="AM1053">
            <v>187306.79188065155</v>
          </cell>
          <cell r="AN1053">
            <v>187306.79188065155</v>
          </cell>
          <cell r="AO1053">
            <v>187306.79188065155</v>
          </cell>
          <cell r="AP1053">
            <v>187306.79188065155</v>
          </cell>
          <cell r="AQ1053">
            <v>187306.79188065155</v>
          </cell>
          <cell r="AR1053">
            <v>187306.79188065155</v>
          </cell>
          <cell r="AS1053">
            <v>187306.79188065155</v>
          </cell>
          <cell r="AT1053">
            <v>187306.79188065155</v>
          </cell>
          <cell r="AU1053">
            <v>187306.79188065155</v>
          </cell>
          <cell r="AV1053">
            <v>187306.79188065155</v>
          </cell>
          <cell r="AW1053">
            <v>187306.79188065155</v>
          </cell>
          <cell r="AX1053">
            <v>187306.79188065155</v>
          </cell>
          <cell r="AY1053">
            <v>187306.79188065155</v>
          </cell>
          <cell r="AZ1053">
            <v>187306.79188065155</v>
          </cell>
          <cell r="BA1053">
            <v>187306.79188065155</v>
          </cell>
        </row>
        <row r="1054">
          <cell r="D1054">
            <v>23611</v>
          </cell>
          <cell r="E1054">
            <v>25053.5</v>
          </cell>
          <cell r="F1054">
            <v>26176.25</v>
          </cell>
          <cell r="G1054">
            <v>26229.25</v>
          </cell>
          <cell r="H1054">
            <v>25061.083333333332</v>
          </cell>
          <cell r="I1054">
            <v>26248</v>
          </cell>
          <cell r="J1054">
            <v>27035.440000000002</v>
          </cell>
          <cell r="K1054">
            <v>27576.148800000003</v>
          </cell>
          <cell r="L1054">
            <v>27851.910288000003</v>
          </cell>
          <cell r="M1054">
            <v>27991.169839440001</v>
          </cell>
          <cell r="N1054">
            <v>27851.213990242803</v>
          </cell>
          <cell r="O1054">
            <v>27266.822782162279</v>
          </cell>
          <cell r="P1054">
            <v>24197.039641838841</v>
          </cell>
          <cell r="Q1054">
            <v>21271.985069892715</v>
          </cell>
          <cell r="R1054">
            <v>19651.073220218343</v>
          </cell>
          <cell r="S1054">
            <v>18153.673831453583</v>
          </cell>
          <cell r="T1054">
            <v>16770.375331955554</v>
          </cell>
          <cell r="U1054">
            <v>15492.48330590636</v>
          </cell>
          <cell r="V1054">
            <v>14311.965846491241</v>
          </cell>
          <cell r="W1054">
            <v>14311.965846491241</v>
          </cell>
          <cell r="X1054">
            <v>14311.965846491241</v>
          </cell>
          <cell r="Y1054">
            <v>14311.965846491241</v>
          </cell>
          <cell r="Z1054">
            <v>14311.965846491241</v>
          </cell>
          <cell r="AA1054">
            <v>14311.965846491241</v>
          </cell>
          <cell r="AB1054">
            <v>14311.965846491241</v>
          </cell>
          <cell r="AC1054">
            <v>14311.965846491241</v>
          </cell>
          <cell r="AD1054">
            <v>14311.965846491241</v>
          </cell>
          <cell r="AE1054">
            <v>14311.965846491241</v>
          </cell>
          <cell r="AF1054">
            <v>14311.965846491241</v>
          </cell>
          <cell r="AG1054">
            <v>14311.965846491241</v>
          </cell>
          <cell r="AH1054">
            <v>14311.965846491241</v>
          </cell>
          <cell r="AI1054">
            <v>14311.965846491241</v>
          </cell>
          <cell r="AJ1054">
            <v>14311.965846491241</v>
          </cell>
          <cell r="AK1054">
            <v>14311.965846491241</v>
          </cell>
          <cell r="AL1054">
            <v>14311.965846491241</v>
          </cell>
          <cell r="AM1054">
            <v>14311.965846491241</v>
          </cell>
          <cell r="AN1054">
            <v>14311.965846491241</v>
          </cell>
          <cell r="AO1054">
            <v>14311.965846491241</v>
          </cell>
          <cell r="AP1054">
            <v>14311.965846491241</v>
          </cell>
          <cell r="AQ1054">
            <v>14311.965846491241</v>
          </cell>
          <cell r="AR1054">
            <v>14311.965846491241</v>
          </cell>
          <cell r="AS1054">
            <v>14311.965846491241</v>
          </cell>
          <cell r="AT1054">
            <v>14311.965846491241</v>
          </cell>
          <cell r="AU1054">
            <v>14311.965846491241</v>
          </cell>
          <cell r="AV1054">
            <v>14311.965846491241</v>
          </cell>
          <cell r="AW1054">
            <v>14311.965846491241</v>
          </cell>
          <cell r="AX1054">
            <v>14311.965846491241</v>
          </cell>
          <cell r="AY1054">
            <v>14311.965846491241</v>
          </cell>
          <cell r="AZ1054">
            <v>14311.965846491241</v>
          </cell>
          <cell r="BA1054">
            <v>14311.965846491241</v>
          </cell>
        </row>
        <row r="1055">
          <cell r="D1055">
            <v>222269</v>
          </cell>
          <cell r="E1055">
            <v>202101</v>
          </cell>
          <cell r="F1055">
            <v>176328</v>
          </cell>
          <cell r="G1055">
            <v>155565</v>
          </cell>
          <cell r="H1055">
            <v>128215</v>
          </cell>
          <cell r="I1055">
            <v>89860</v>
          </cell>
          <cell r="J1055">
            <v>53916</v>
          </cell>
          <cell r="K1055">
            <v>32349.599999999999</v>
          </cell>
          <cell r="L1055">
            <v>19409.759999999998</v>
          </cell>
          <cell r="M1055">
            <v>11645.855999999998</v>
          </cell>
          <cell r="N1055">
            <v>9316.6847999999991</v>
          </cell>
          <cell r="O1055">
            <v>8291.9967460554144</v>
          </cell>
          <cell r="P1055">
            <v>7358.4581371013146</v>
          </cell>
          <cell r="Q1055">
            <v>6468.9323134883443</v>
          </cell>
          <cell r="R1055">
            <v>5976.0037500645467</v>
          </cell>
          <cell r="S1055">
            <v>5520.6360323667777</v>
          </cell>
          <cell r="T1055">
            <v>5099.9670476339925</v>
          </cell>
          <cell r="U1055">
            <v>4711.3527742929091</v>
          </cell>
          <cell r="V1055">
            <v>4352.3506635469685</v>
          </cell>
          <cell r="W1055">
            <v>4352.3506635469685</v>
          </cell>
          <cell r="X1055">
            <v>4352.3506635469685</v>
          </cell>
          <cell r="Y1055">
            <v>4352.3506635469685</v>
          </cell>
          <cell r="Z1055">
            <v>4352.3506635469685</v>
          </cell>
          <cell r="AA1055">
            <v>4352.3506635469685</v>
          </cell>
          <cell r="AB1055">
            <v>4352.3506635469685</v>
          </cell>
          <cell r="AC1055">
            <v>4352.3506635469685</v>
          </cell>
          <cell r="AD1055">
            <v>4352.3506635469685</v>
          </cell>
          <cell r="AE1055">
            <v>4352.3506635469685</v>
          </cell>
          <cell r="AF1055">
            <v>4352.3506635469685</v>
          </cell>
          <cell r="AG1055">
            <v>4352.3506635469685</v>
          </cell>
          <cell r="AH1055">
            <v>4352.3506635469685</v>
          </cell>
          <cell r="AI1055">
            <v>4352.3506635469685</v>
          </cell>
          <cell r="AJ1055">
            <v>4352.3506635469685</v>
          </cell>
          <cell r="AK1055">
            <v>4352.3506635469685</v>
          </cell>
          <cell r="AL1055">
            <v>4352.3506635469685</v>
          </cell>
          <cell r="AM1055">
            <v>4352.3506635469685</v>
          </cell>
          <cell r="AN1055">
            <v>4352.3506635469685</v>
          </cell>
          <cell r="AO1055">
            <v>4352.3506635469685</v>
          </cell>
          <cell r="AP1055">
            <v>4352.3506635469685</v>
          </cell>
          <cell r="AQ1055">
            <v>4352.3506635469685</v>
          </cell>
          <cell r="AR1055">
            <v>4352.3506635469685</v>
          </cell>
          <cell r="AS1055">
            <v>4352.3506635469685</v>
          </cell>
          <cell r="AT1055">
            <v>4352.3506635469685</v>
          </cell>
          <cell r="AU1055">
            <v>4352.3506635469685</v>
          </cell>
          <cell r="AV1055">
            <v>4352.3506635469685</v>
          </cell>
          <cell r="AW1055">
            <v>4352.3506635469685</v>
          </cell>
          <cell r="AX1055">
            <v>4352.3506635469685</v>
          </cell>
          <cell r="AY1055">
            <v>4352.3506635469685</v>
          </cell>
          <cell r="AZ1055">
            <v>4352.3506635469685</v>
          </cell>
          <cell r="BA1055">
            <v>4352.3506635469685</v>
          </cell>
        </row>
        <row r="1056">
          <cell r="D1056">
            <v>156166.70000000001</v>
          </cell>
          <cell r="E1056">
            <v>149097.60000000001</v>
          </cell>
          <cell r="F1056">
            <v>142287</v>
          </cell>
          <cell r="G1056">
            <v>133017</v>
          </cell>
          <cell r="H1056">
            <v>135255</v>
          </cell>
          <cell r="I1056">
            <v>152789</v>
          </cell>
          <cell r="J1056">
            <v>155844.78</v>
          </cell>
          <cell r="K1056">
            <v>155844.78</v>
          </cell>
          <cell r="L1056">
            <v>144935.64539999998</v>
          </cell>
          <cell r="M1056">
            <v>130442.08085999999</v>
          </cell>
          <cell r="N1056">
            <v>106962.5063052</v>
          </cell>
          <cell r="O1056">
            <v>95198.321427880699</v>
          </cell>
          <cell r="P1056">
            <v>84480.600318929966</v>
          </cell>
          <cell r="Q1056">
            <v>74268.178887989139</v>
          </cell>
          <cell r="R1056">
            <v>68608.990485132454</v>
          </cell>
          <cell r="S1056">
            <v>63381.028670278291</v>
          </cell>
          <cell r="T1056">
            <v>58551.434249322607</v>
          </cell>
          <cell r="U1056">
            <v>54089.851878033594</v>
          </cell>
          <cell r="V1056">
            <v>49968.239270269631</v>
          </cell>
          <cell r="W1056">
            <v>49968.239270269631</v>
          </cell>
          <cell r="X1056">
            <v>49968.239270269631</v>
          </cell>
          <cell r="Y1056">
            <v>49968.239270269631</v>
          </cell>
          <cell r="Z1056">
            <v>49968.239270269631</v>
          </cell>
          <cell r="AA1056">
            <v>49968.239270269631</v>
          </cell>
          <cell r="AB1056">
            <v>49968.239270269631</v>
          </cell>
          <cell r="AC1056">
            <v>49968.239270269631</v>
          </cell>
          <cell r="AD1056">
            <v>49968.239270269631</v>
          </cell>
          <cell r="AE1056">
            <v>49968.239270269631</v>
          </cell>
          <cell r="AF1056">
            <v>49968.239270269631</v>
          </cell>
          <cell r="AG1056">
            <v>49968.239270269631</v>
          </cell>
          <cell r="AH1056">
            <v>49968.239270269631</v>
          </cell>
          <cell r="AI1056">
            <v>49968.239270269631</v>
          </cell>
          <cell r="AJ1056">
            <v>49968.239270269631</v>
          </cell>
          <cell r="AK1056">
            <v>49968.239270269631</v>
          </cell>
          <cell r="AL1056">
            <v>49968.239270269631</v>
          </cell>
          <cell r="AM1056">
            <v>49968.239270269631</v>
          </cell>
          <cell r="AN1056">
            <v>49968.239270269631</v>
          </cell>
          <cell r="AO1056">
            <v>49968.239270269631</v>
          </cell>
          <cell r="AP1056">
            <v>49968.239270269631</v>
          </cell>
          <cell r="AQ1056">
            <v>49968.239270269631</v>
          </cell>
          <cell r="AR1056">
            <v>49968.239270269631</v>
          </cell>
          <cell r="AS1056">
            <v>49968.239270269631</v>
          </cell>
          <cell r="AT1056">
            <v>49968.239270269631</v>
          </cell>
          <cell r="AU1056">
            <v>49968.239270269631</v>
          </cell>
          <cell r="AV1056">
            <v>49968.239270269631</v>
          </cell>
          <cell r="AW1056">
            <v>49968.239270269631</v>
          </cell>
          <cell r="AX1056">
            <v>49968.239270269631</v>
          </cell>
          <cell r="AY1056">
            <v>49968.239270269631</v>
          </cell>
          <cell r="AZ1056">
            <v>49968.239270269631</v>
          </cell>
          <cell r="BA1056">
            <v>49968.239270269631</v>
          </cell>
        </row>
        <row r="1057">
          <cell r="D1057">
            <v>8219.3000000000011</v>
          </cell>
          <cell r="E1057">
            <v>11222.400000000001</v>
          </cell>
          <cell r="F1057">
            <v>12202</v>
          </cell>
          <cell r="G1057">
            <v>13156</v>
          </cell>
          <cell r="H1057">
            <v>15028</v>
          </cell>
          <cell r="I1057">
            <v>16512</v>
          </cell>
          <cell r="J1057">
            <v>16594.559999999998</v>
          </cell>
          <cell r="K1057">
            <v>16677.532799999997</v>
          </cell>
          <cell r="L1057">
            <v>16760.920463999995</v>
          </cell>
          <cell r="M1057">
            <v>16844.725066319992</v>
          </cell>
          <cell r="N1057">
            <v>16760.501440988392</v>
          </cell>
          <cell r="O1057">
            <v>16408.822347625857</v>
          </cell>
          <cell r="P1057">
            <v>14561.466438295014</v>
          </cell>
          <cell r="Q1057">
            <v>12801.206315154675</v>
          </cell>
          <cell r="R1057">
            <v>11825.76246550058</v>
          </cell>
          <cell r="S1057">
            <v>10924.646822142295</v>
          </cell>
          <cell r="T1057">
            <v>10092.195622626317</v>
          </cell>
          <cell r="U1057">
            <v>9323.1766796269712</v>
          </cell>
          <cell r="V1057">
            <v>8612.7564951936911</v>
          </cell>
          <cell r="W1057">
            <v>8612.7564951936911</v>
          </cell>
          <cell r="X1057">
            <v>8612.7564951936911</v>
          </cell>
          <cell r="Y1057">
            <v>8612.7564951936911</v>
          </cell>
          <cell r="Z1057">
            <v>8612.7564951936911</v>
          </cell>
          <cell r="AA1057">
            <v>8612.7564951936911</v>
          </cell>
          <cell r="AB1057">
            <v>8612.7564951936911</v>
          </cell>
          <cell r="AC1057">
            <v>8612.7564951936911</v>
          </cell>
          <cell r="AD1057">
            <v>8612.7564951936911</v>
          </cell>
          <cell r="AE1057">
            <v>8612.7564951936911</v>
          </cell>
          <cell r="AF1057">
            <v>8612.7564951936911</v>
          </cell>
          <cell r="AG1057">
            <v>8612.7564951936911</v>
          </cell>
          <cell r="AH1057">
            <v>8612.7564951936911</v>
          </cell>
          <cell r="AI1057">
            <v>8612.7564951936911</v>
          </cell>
          <cell r="AJ1057">
            <v>8612.7564951936911</v>
          </cell>
          <cell r="AK1057">
            <v>8612.7564951936911</v>
          </cell>
          <cell r="AL1057">
            <v>8612.7564951936911</v>
          </cell>
          <cell r="AM1057">
            <v>8612.7564951936911</v>
          </cell>
          <cell r="AN1057">
            <v>8612.7564951936911</v>
          </cell>
          <cell r="AO1057">
            <v>8612.7564951936911</v>
          </cell>
          <cell r="AP1057">
            <v>8612.7564951936911</v>
          </cell>
          <cell r="AQ1057">
            <v>8612.7564951936911</v>
          </cell>
          <cell r="AR1057">
            <v>8612.7564951936911</v>
          </cell>
          <cell r="AS1057">
            <v>8612.7564951936911</v>
          </cell>
          <cell r="AT1057">
            <v>8612.7564951936911</v>
          </cell>
          <cell r="AU1057">
            <v>8612.7564951936911</v>
          </cell>
          <cell r="AV1057">
            <v>8612.7564951936911</v>
          </cell>
          <cell r="AW1057">
            <v>8612.7564951936911</v>
          </cell>
          <cell r="AX1057">
            <v>8612.7564951936911</v>
          </cell>
          <cell r="AY1057">
            <v>8612.7564951936911</v>
          </cell>
          <cell r="AZ1057">
            <v>8612.7564951936911</v>
          </cell>
          <cell r="BA1057">
            <v>8612.7564951936911</v>
          </cell>
        </row>
        <row r="1058">
          <cell r="D1058">
            <v>71180.916666666672</v>
          </cell>
          <cell r="E1058">
            <v>56540.416666666664</v>
          </cell>
          <cell r="F1058">
            <v>48731</v>
          </cell>
          <cell r="G1058">
            <v>40775</v>
          </cell>
          <cell r="H1058">
            <v>35097</v>
          </cell>
          <cell r="I1058">
            <v>30773</v>
          </cell>
          <cell r="J1058">
            <v>26157.05</v>
          </cell>
          <cell r="K1058">
            <v>20925.64</v>
          </cell>
          <cell r="L1058">
            <v>14647.947999999999</v>
          </cell>
          <cell r="M1058">
            <v>10253.563599999998</v>
          </cell>
          <cell r="N1058">
            <v>7177.4945199999975</v>
          </cell>
          <cell r="O1058">
            <v>4968.5094522594081</v>
          </cell>
          <cell r="P1058">
            <v>4409.1393096162592</v>
          </cell>
          <cell r="Q1058">
            <v>3876.1413360277706</v>
          </cell>
          <cell r="R1058">
            <v>3580.7818102507176</v>
          </cell>
          <cell r="S1058">
            <v>3307.9284941044648</v>
          </cell>
          <cell r="T1058">
            <v>3055.8664286060075</v>
          </cell>
          <cell r="U1058">
            <v>2823.0113335655269</v>
          </cell>
          <cell r="V1058">
            <v>2607.8996499447135</v>
          </cell>
          <cell r="W1058">
            <v>2607.8996499447135</v>
          </cell>
          <cell r="X1058">
            <v>2607.8996499447135</v>
          </cell>
          <cell r="Y1058">
            <v>2607.8996499447135</v>
          </cell>
          <cell r="Z1058">
            <v>2607.8996499447135</v>
          </cell>
          <cell r="AA1058">
            <v>2607.8996499447135</v>
          </cell>
          <cell r="AB1058">
            <v>2607.8996499447135</v>
          </cell>
          <cell r="AC1058">
            <v>2607.8996499447135</v>
          </cell>
          <cell r="AD1058">
            <v>2607.8996499447135</v>
          </cell>
          <cell r="AE1058">
            <v>2607.8996499447135</v>
          </cell>
          <cell r="AF1058">
            <v>2607.8996499447135</v>
          </cell>
          <cell r="AG1058">
            <v>2607.8996499447135</v>
          </cell>
          <cell r="AH1058">
            <v>2607.8996499447135</v>
          </cell>
          <cell r="AI1058">
            <v>2607.8996499447135</v>
          </cell>
          <cell r="AJ1058">
            <v>2607.8996499447135</v>
          </cell>
          <cell r="AK1058">
            <v>2607.8996499447135</v>
          </cell>
          <cell r="AL1058">
            <v>2607.8996499447135</v>
          </cell>
          <cell r="AM1058">
            <v>2607.8996499447135</v>
          </cell>
          <cell r="AN1058">
            <v>2607.8996499447135</v>
          </cell>
          <cell r="AO1058">
            <v>2607.8996499447135</v>
          </cell>
          <cell r="AP1058">
            <v>2607.8996499447135</v>
          </cell>
          <cell r="AQ1058">
            <v>2607.8996499447135</v>
          </cell>
          <cell r="AR1058">
            <v>2607.8996499447135</v>
          </cell>
          <cell r="AS1058">
            <v>2607.8996499447135</v>
          </cell>
          <cell r="AT1058">
            <v>2607.8996499447135</v>
          </cell>
          <cell r="AU1058">
            <v>2607.8996499447135</v>
          </cell>
          <cell r="AV1058">
            <v>2607.8996499447135</v>
          </cell>
          <cell r="AW1058">
            <v>2607.8996499447135</v>
          </cell>
          <cell r="AX1058">
            <v>2607.8996499447135</v>
          </cell>
          <cell r="AY1058">
            <v>2607.8996499447135</v>
          </cell>
          <cell r="AZ1058">
            <v>2607.8996499447135</v>
          </cell>
          <cell r="BA1058">
            <v>2607.8996499447135</v>
          </cell>
        </row>
        <row r="1059"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0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  <cell r="AY1059">
            <v>0</v>
          </cell>
          <cell r="AZ1059">
            <v>0</v>
          </cell>
          <cell r="BA1059">
            <v>0</v>
          </cell>
        </row>
        <row r="1060">
          <cell r="D1060">
            <v>29354</v>
          </cell>
          <cell r="E1060">
            <v>34560</v>
          </cell>
          <cell r="F1060">
            <v>39071</v>
          </cell>
          <cell r="G1060">
            <v>48052</v>
          </cell>
          <cell r="H1060">
            <v>65885</v>
          </cell>
          <cell r="I1060">
            <v>87397</v>
          </cell>
          <cell r="J1060">
            <v>111424.73235122389</v>
          </cell>
          <cell r="K1060">
            <v>139821.18027493919</v>
          </cell>
          <cell r="L1060">
            <v>198268.03400321901</v>
          </cell>
          <cell r="M1060">
            <v>240445.01870399542</v>
          </cell>
          <cell r="N1060">
            <v>300384.69938641664</v>
          </cell>
          <cell r="O1060">
            <v>328579.66519953322</v>
          </cell>
          <cell r="P1060">
            <v>344592.84528508177</v>
          </cell>
          <cell r="Q1060">
            <v>360606.02537063003</v>
          </cell>
          <cell r="R1060">
            <v>360606.02537063003</v>
          </cell>
          <cell r="S1060">
            <v>360606.02537063003</v>
          </cell>
          <cell r="T1060">
            <v>360606.02537063003</v>
          </cell>
          <cell r="U1060">
            <v>360606.02537063003</v>
          </cell>
          <cell r="V1060">
            <v>360606.02537063003</v>
          </cell>
          <cell r="W1060">
            <v>360606.02537063003</v>
          </cell>
          <cell r="X1060">
            <v>360606.02537063003</v>
          </cell>
          <cell r="Y1060">
            <v>360606.02537063003</v>
          </cell>
          <cell r="Z1060">
            <v>360606.02537063003</v>
          </cell>
          <cell r="AA1060">
            <v>360606.02537063003</v>
          </cell>
          <cell r="AB1060">
            <v>360606.02537063003</v>
          </cell>
          <cell r="AC1060">
            <v>360606.02537063003</v>
          </cell>
          <cell r="AD1060">
            <v>360606.02537063003</v>
          </cell>
          <cell r="AE1060">
            <v>360606.02537063003</v>
          </cell>
          <cell r="AF1060">
            <v>360606.02537063003</v>
          </cell>
          <cell r="AG1060">
            <v>360606.02537063003</v>
          </cell>
          <cell r="AH1060">
            <v>360606.02537063003</v>
          </cell>
          <cell r="AI1060">
            <v>360606.02537063003</v>
          </cell>
          <cell r="AJ1060">
            <v>360606.02537063003</v>
          </cell>
          <cell r="AK1060">
            <v>360606.02537063003</v>
          </cell>
          <cell r="AL1060">
            <v>360606.02537063003</v>
          </cell>
          <cell r="AM1060">
            <v>360606.02537063003</v>
          </cell>
          <cell r="AN1060">
            <v>360606.02537063003</v>
          </cell>
          <cell r="AO1060">
            <v>360606.02537063003</v>
          </cell>
          <cell r="AP1060">
            <v>360606.02537063003</v>
          </cell>
          <cell r="AQ1060">
            <v>360606.02537063003</v>
          </cell>
          <cell r="AR1060">
            <v>360606.02537063003</v>
          </cell>
          <cell r="AS1060">
            <v>360606.02537063003</v>
          </cell>
          <cell r="AT1060">
            <v>360606.02537063003</v>
          </cell>
          <cell r="AU1060">
            <v>360606.02537063003</v>
          </cell>
          <cell r="AV1060">
            <v>360606.02537063003</v>
          </cell>
          <cell r="AW1060">
            <v>360606.02537063003</v>
          </cell>
          <cell r="AX1060">
            <v>360606.02537063003</v>
          </cell>
          <cell r="AY1060">
            <v>360606.02537063003</v>
          </cell>
          <cell r="AZ1060">
            <v>360606.02537063003</v>
          </cell>
          <cell r="BA1060">
            <v>360606.02537063003</v>
          </cell>
        </row>
        <row r="1061">
          <cell r="D1061">
            <v>7370</v>
          </cell>
          <cell r="E1061">
            <v>7346</v>
          </cell>
          <cell r="F1061">
            <v>10851</v>
          </cell>
          <cell r="G1061">
            <v>13299</v>
          </cell>
          <cell r="H1061">
            <v>16838</v>
          </cell>
          <cell r="I1061">
            <v>22917</v>
          </cell>
          <cell r="J1061">
            <v>35748.31162</v>
          </cell>
          <cell r="K1061">
            <v>50458.475502437119</v>
          </cell>
          <cell r="L1061">
            <v>66588.815697635553</v>
          </cell>
          <cell r="M1061">
            <v>84930.157918025943</v>
          </cell>
          <cell r="N1061">
            <v>96794.43779049709</v>
          </cell>
          <cell r="O1061">
            <v>97848.271492600528</v>
          </cell>
          <cell r="P1061">
            <v>102616.86236543852</v>
          </cell>
          <cell r="Q1061">
            <v>107385.45323827646</v>
          </cell>
          <cell r="R1061">
            <v>107385.45323827646</v>
          </cell>
          <cell r="S1061">
            <v>107385.45323827646</v>
          </cell>
          <cell r="T1061">
            <v>107385.45323827646</v>
          </cell>
          <cell r="U1061">
            <v>107385.45323827646</v>
          </cell>
          <cell r="V1061">
            <v>107385.45323827646</v>
          </cell>
          <cell r="W1061">
            <v>107385.45323827646</v>
          </cell>
          <cell r="X1061">
            <v>107385.45323827646</v>
          </cell>
          <cell r="Y1061">
            <v>107385.45323827646</v>
          </cell>
          <cell r="Z1061">
            <v>107385.45323827646</v>
          </cell>
          <cell r="AA1061">
            <v>107385.45323827646</v>
          </cell>
          <cell r="AB1061">
            <v>107385.45323827646</v>
          </cell>
          <cell r="AC1061">
            <v>107385.45323827646</v>
          </cell>
          <cell r="AD1061">
            <v>107385.45323827646</v>
          </cell>
          <cell r="AE1061">
            <v>107385.45323827646</v>
          </cell>
          <cell r="AF1061">
            <v>107385.45323827646</v>
          </cell>
          <cell r="AG1061">
            <v>107385.45323827646</v>
          </cell>
          <cell r="AH1061">
            <v>107385.45323827646</v>
          </cell>
          <cell r="AI1061">
            <v>107385.45323827646</v>
          </cell>
          <cell r="AJ1061">
            <v>107385.45323827646</v>
          </cell>
          <cell r="AK1061">
            <v>107385.45323827646</v>
          </cell>
          <cell r="AL1061">
            <v>107385.45323827646</v>
          </cell>
          <cell r="AM1061">
            <v>107385.45323827646</v>
          </cell>
          <cell r="AN1061">
            <v>107385.45323827646</v>
          </cell>
          <cell r="AO1061">
            <v>107385.45323827646</v>
          </cell>
          <cell r="AP1061">
            <v>107385.45323827646</v>
          </cell>
          <cell r="AQ1061">
            <v>107385.45323827646</v>
          </cell>
          <cell r="AR1061">
            <v>107385.45323827646</v>
          </cell>
          <cell r="AS1061">
            <v>107385.45323827646</v>
          </cell>
          <cell r="AT1061">
            <v>107385.45323827646</v>
          </cell>
          <cell r="AU1061">
            <v>107385.45323827646</v>
          </cell>
          <cell r="AV1061">
            <v>107385.45323827646</v>
          </cell>
          <cell r="AW1061">
            <v>107385.45323827646</v>
          </cell>
          <cell r="AX1061">
            <v>107385.45323827646</v>
          </cell>
          <cell r="AY1061">
            <v>107385.45323827646</v>
          </cell>
          <cell r="AZ1061">
            <v>107385.45323827646</v>
          </cell>
          <cell r="BA1061">
            <v>107385.45323827646</v>
          </cell>
        </row>
        <row r="1062"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  <cell r="AY1062">
            <v>0</v>
          </cell>
          <cell r="AZ1062">
            <v>0</v>
          </cell>
          <cell r="BA1062">
            <v>0</v>
          </cell>
        </row>
        <row r="1063">
          <cell r="D1063">
            <v>238062.60133235401</v>
          </cell>
          <cell r="E1063">
            <v>174359.42835192176</v>
          </cell>
          <cell r="F1063">
            <v>152163.71652383445</v>
          </cell>
          <cell r="G1063">
            <v>142204.61778669315</v>
          </cell>
          <cell r="H1063">
            <v>124933.10876356674</v>
          </cell>
          <cell r="I1063">
            <v>107710.09566290586</v>
          </cell>
          <cell r="J1063">
            <v>105555.89374964774</v>
          </cell>
          <cell r="K1063">
            <v>98166.981187172394</v>
          </cell>
          <cell r="L1063">
            <v>88350.283068455159</v>
          </cell>
          <cell r="M1063">
            <v>77748.249100240544</v>
          </cell>
          <cell r="N1063">
            <v>66086.011735204462</v>
          </cell>
          <cell r="O1063">
            <v>56173.109974923784</v>
          </cell>
          <cell r="P1063">
            <v>49848.967726368028</v>
          </cell>
          <cell r="Q1063">
            <v>43822.984667569057</v>
          </cell>
          <cell r="R1063">
            <v>40483.70086766185</v>
          </cell>
          <cell r="S1063">
            <v>37398.868387784758</v>
          </cell>
          <cell r="T1063">
            <v>34549.098197790961</v>
          </cell>
          <cell r="U1063">
            <v>31916.478699405565</v>
          </cell>
          <cell r="V1063">
            <v>29484.463146848237</v>
          </cell>
          <cell r="W1063">
            <v>29484.463146848237</v>
          </cell>
          <cell r="X1063">
            <v>29484.463146848237</v>
          </cell>
          <cell r="Y1063">
            <v>29484.463146848237</v>
          </cell>
          <cell r="Z1063">
            <v>29484.463146848237</v>
          </cell>
          <cell r="AA1063">
            <v>29484.463146848237</v>
          </cell>
          <cell r="AB1063">
            <v>29484.463146848237</v>
          </cell>
          <cell r="AC1063">
            <v>29484.463146848237</v>
          </cell>
          <cell r="AD1063">
            <v>29484.463146848237</v>
          </cell>
          <cell r="AE1063">
            <v>29484.463146848237</v>
          </cell>
          <cell r="AF1063">
            <v>29484.463146848237</v>
          </cell>
          <cell r="AG1063">
            <v>29484.463146848237</v>
          </cell>
          <cell r="AH1063">
            <v>29484.463146848237</v>
          </cell>
          <cell r="AI1063">
            <v>29484.463146848237</v>
          </cell>
          <cell r="AJ1063">
            <v>29484.463146848237</v>
          </cell>
          <cell r="AK1063">
            <v>29484.463146848237</v>
          </cell>
          <cell r="AL1063">
            <v>29484.463146848237</v>
          </cell>
          <cell r="AM1063">
            <v>29484.463146848237</v>
          </cell>
          <cell r="AN1063">
            <v>29484.463146848237</v>
          </cell>
          <cell r="AO1063">
            <v>29484.463146848237</v>
          </cell>
          <cell r="AP1063">
            <v>29484.463146848237</v>
          </cell>
          <cell r="AQ1063">
            <v>29484.463146848237</v>
          </cell>
          <cell r="AR1063">
            <v>29484.463146848237</v>
          </cell>
          <cell r="AS1063">
            <v>29484.463146848237</v>
          </cell>
          <cell r="AT1063">
            <v>29484.463146848237</v>
          </cell>
          <cell r="AU1063">
            <v>29484.463146848237</v>
          </cell>
          <cell r="AV1063">
            <v>29484.463146848237</v>
          </cell>
          <cell r="AW1063">
            <v>29484.463146848237</v>
          </cell>
          <cell r="AX1063">
            <v>29484.463146848237</v>
          </cell>
          <cell r="AY1063">
            <v>29484.463146848237</v>
          </cell>
          <cell r="AZ1063">
            <v>29484.463146848237</v>
          </cell>
          <cell r="BA1063">
            <v>29484.463146848237</v>
          </cell>
        </row>
        <row r="1064">
          <cell r="D1064">
            <v>244721.39866764602</v>
          </cell>
          <cell r="E1064">
            <v>302721.57164807816</v>
          </cell>
          <cell r="F1064">
            <v>319362.28347616555</v>
          </cell>
          <cell r="G1064">
            <v>322117.84659349115</v>
          </cell>
          <cell r="H1064">
            <v>332605.12128783867</v>
          </cell>
          <cell r="I1064">
            <v>342908.60927202005</v>
          </cell>
          <cell r="J1064">
            <v>339479.52317929984</v>
          </cell>
          <cell r="K1064">
            <v>336084.72794750682</v>
          </cell>
          <cell r="L1064">
            <v>332723.88066803175</v>
          </cell>
          <cell r="M1064">
            <v>326069.40305467113</v>
          </cell>
          <cell r="N1064">
            <v>322808.70902412443</v>
          </cell>
          <cell r="O1064">
            <v>319580.62193388317</v>
          </cell>
          <cell r="P1064">
            <v>283601.24828172073</v>
          </cell>
          <cell r="Q1064">
            <v>249318.16488908487</v>
          </cell>
          <cell r="R1064">
            <v>230320.27792743218</v>
          </cell>
          <cell r="S1064">
            <v>212770.01797349591</v>
          </cell>
          <cell r="T1064">
            <v>196557.07676206186</v>
          </cell>
          <cell r="U1064">
            <v>181579.55144817321</v>
          </cell>
          <cell r="V1064">
            <v>167743.3041194049</v>
          </cell>
          <cell r="W1064">
            <v>167743.3041194049</v>
          </cell>
          <cell r="X1064">
            <v>167743.3041194049</v>
          </cell>
          <cell r="Y1064">
            <v>167743.3041194049</v>
          </cell>
          <cell r="Z1064">
            <v>167743.3041194049</v>
          </cell>
          <cell r="AA1064">
            <v>167743.3041194049</v>
          </cell>
          <cell r="AB1064">
            <v>167743.3041194049</v>
          </cell>
          <cell r="AC1064">
            <v>167743.3041194049</v>
          </cell>
          <cell r="AD1064">
            <v>167743.3041194049</v>
          </cell>
          <cell r="AE1064">
            <v>167743.3041194049</v>
          </cell>
          <cell r="AF1064">
            <v>167743.3041194049</v>
          </cell>
          <cell r="AG1064">
            <v>167743.3041194049</v>
          </cell>
          <cell r="AH1064">
            <v>167743.3041194049</v>
          </cell>
          <cell r="AI1064">
            <v>167743.3041194049</v>
          </cell>
          <cell r="AJ1064">
            <v>167743.3041194049</v>
          </cell>
          <cell r="AK1064">
            <v>167743.3041194049</v>
          </cell>
          <cell r="AL1064">
            <v>167743.3041194049</v>
          </cell>
          <cell r="AM1064">
            <v>167743.3041194049</v>
          </cell>
          <cell r="AN1064">
            <v>167743.3041194049</v>
          </cell>
          <cell r="AO1064">
            <v>167743.3041194049</v>
          </cell>
          <cell r="AP1064">
            <v>167743.3041194049</v>
          </cell>
          <cell r="AQ1064">
            <v>167743.3041194049</v>
          </cell>
          <cell r="AR1064">
            <v>167743.3041194049</v>
          </cell>
          <cell r="AS1064">
            <v>167743.3041194049</v>
          </cell>
          <cell r="AT1064">
            <v>167743.3041194049</v>
          </cell>
          <cell r="AU1064">
            <v>167743.3041194049</v>
          </cell>
          <cell r="AV1064">
            <v>167743.3041194049</v>
          </cell>
          <cell r="AW1064">
            <v>167743.3041194049</v>
          </cell>
          <cell r="AX1064">
            <v>167743.3041194049</v>
          </cell>
          <cell r="AY1064">
            <v>167743.3041194049</v>
          </cell>
          <cell r="AZ1064">
            <v>167743.3041194049</v>
          </cell>
          <cell r="BA1064">
            <v>167743.3041194049</v>
          </cell>
        </row>
        <row r="1065">
          <cell r="D1065">
            <v>81059.353215144554</v>
          </cell>
          <cell r="E1065">
            <v>58592.363882401725</v>
          </cell>
          <cell r="F1065">
            <v>49854.346106154611</v>
          </cell>
          <cell r="G1065">
            <v>44767.326998666307</v>
          </cell>
          <cell r="H1065">
            <v>41035.526981440766</v>
          </cell>
          <cell r="I1065">
            <v>40467.532097805422</v>
          </cell>
          <cell r="J1065">
            <v>39740.868060739565</v>
          </cell>
          <cell r="K1065">
            <v>38496.856141346943</v>
          </cell>
          <cell r="L1065">
            <v>31691.872905106531</v>
          </cell>
          <cell r="M1065">
            <v>25082.394544960145</v>
          </cell>
          <cell r="N1065">
            <v>8850.8610477101611</v>
          </cell>
          <cell r="O1065">
            <v>3627.3258789370302</v>
          </cell>
          <cell r="P1065">
            <v>3218.9503261056871</v>
          </cell>
          <cell r="Q1065">
            <v>2829.8281232407339</v>
          </cell>
          <cell r="R1065">
            <v>2614.1970045448697</v>
          </cell>
          <cell r="S1065">
            <v>2414.9968411314708</v>
          </cell>
          <cell r="T1065">
            <v>2230.9756045682407</v>
          </cell>
          <cell r="U1065">
            <v>2060.9766701999906</v>
          </cell>
          <cell r="V1065">
            <v>1903.931547440958</v>
          </cell>
          <cell r="W1065">
            <v>1903.931547440958</v>
          </cell>
          <cell r="X1065">
            <v>1903.931547440958</v>
          </cell>
          <cell r="Y1065">
            <v>1903.931547440958</v>
          </cell>
          <cell r="Z1065">
            <v>1903.931547440958</v>
          </cell>
          <cell r="AA1065">
            <v>1903.931547440958</v>
          </cell>
          <cell r="AB1065">
            <v>1903.931547440958</v>
          </cell>
          <cell r="AC1065">
            <v>1903.931547440958</v>
          </cell>
          <cell r="AD1065">
            <v>1903.931547440958</v>
          </cell>
          <cell r="AE1065">
            <v>1903.931547440958</v>
          </cell>
          <cell r="AF1065">
            <v>1903.931547440958</v>
          </cell>
          <cell r="AG1065">
            <v>1903.931547440958</v>
          </cell>
          <cell r="AH1065">
            <v>1903.931547440958</v>
          </cell>
          <cell r="AI1065">
            <v>1903.931547440958</v>
          </cell>
          <cell r="AJ1065">
            <v>1903.931547440958</v>
          </cell>
          <cell r="AK1065">
            <v>1903.931547440958</v>
          </cell>
          <cell r="AL1065">
            <v>1903.931547440958</v>
          </cell>
          <cell r="AM1065">
            <v>1903.931547440958</v>
          </cell>
          <cell r="AN1065">
            <v>1903.931547440958</v>
          </cell>
          <cell r="AO1065">
            <v>1903.931547440958</v>
          </cell>
          <cell r="AP1065">
            <v>1903.931547440958</v>
          </cell>
          <cell r="AQ1065">
            <v>1903.931547440958</v>
          </cell>
          <cell r="AR1065">
            <v>1903.931547440958</v>
          </cell>
          <cell r="AS1065">
            <v>1903.931547440958</v>
          </cell>
          <cell r="AT1065">
            <v>1903.931547440958</v>
          </cell>
          <cell r="AU1065">
            <v>1903.931547440958</v>
          </cell>
          <cell r="AV1065">
            <v>1903.931547440958</v>
          </cell>
          <cell r="AW1065">
            <v>1903.931547440958</v>
          </cell>
          <cell r="AX1065">
            <v>1903.931547440958</v>
          </cell>
          <cell r="AY1065">
            <v>1903.931547440958</v>
          </cell>
          <cell r="AZ1065">
            <v>1903.931547440958</v>
          </cell>
          <cell r="BA1065">
            <v>1903.931547440958</v>
          </cell>
        </row>
        <row r="1066">
          <cell r="D1066">
            <v>83326.646784855446</v>
          </cell>
          <cell r="E1066">
            <v>101727.63611759827</v>
          </cell>
          <cell r="F1066">
            <v>104634.65389384539</v>
          </cell>
          <cell r="G1066">
            <v>101405.67300133369</v>
          </cell>
          <cell r="H1066">
            <v>109247.47301855923</v>
          </cell>
          <cell r="I1066">
            <v>128833.46790219458</v>
          </cell>
          <cell r="J1066">
            <v>132698.47193926043</v>
          </cell>
          <cell r="K1066">
            <v>134025.45665865304</v>
          </cell>
          <cell r="L1066">
            <v>130004.69295889344</v>
          </cell>
          <cell r="M1066">
            <v>122204.41138135982</v>
          </cell>
          <cell r="N1066">
            <v>114872.14669847823</v>
          </cell>
          <cell r="O1066">
            <v>107979.81789656953</v>
          </cell>
          <cell r="P1066">
            <v>95823.116431119299</v>
          </cell>
          <cell r="Q1066">
            <v>84239.557079903083</v>
          </cell>
          <cell r="R1066">
            <v>77820.555946088163</v>
          </cell>
          <cell r="S1066">
            <v>71890.678651289127</v>
          </cell>
          <cell r="T1066">
            <v>66412.654267380683</v>
          </cell>
          <cell r="U1066">
            <v>61352.051887460577</v>
          </cell>
          <cell r="V1066">
            <v>56677.064218022366</v>
          </cell>
          <cell r="W1066">
            <v>56677.064218022366</v>
          </cell>
          <cell r="X1066">
            <v>56677.064218022366</v>
          </cell>
          <cell r="Y1066">
            <v>56677.064218022366</v>
          </cell>
          <cell r="Z1066">
            <v>56677.064218022366</v>
          </cell>
          <cell r="AA1066">
            <v>56677.064218022366</v>
          </cell>
          <cell r="AB1066">
            <v>56677.064218022366</v>
          </cell>
          <cell r="AC1066">
            <v>56677.064218022366</v>
          </cell>
          <cell r="AD1066">
            <v>56677.064218022366</v>
          </cell>
          <cell r="AE1066">
            <v>56677.064218022366</v>
          </cell>
          <cell r="AF1066">
            <v>56677.064218022366</v>
          </cell>
          <cell r="AG1066">
            <v>56677.064218022366</v>
          </cell>
          <cell r="AH1066">
            <v>56677.064218022366</v>
          </cell>
          <cell r="AI1066">
            <v>56677.064218022366</v>
          </cell>
          <cell r="AJ1066">
            <v>56677.064218022366</v>
          </cell>
          <cell r="AK1066">
            <v>56677.064218022366</v>
          </cell>
          <cell r="AL1066">
            <v>56677.064218022366</v>
          </cell>
          <cell r="AM1066">
            <v>56677.064218022366</v>
          </cell>
          <cell r="AN1066">
            <v>56677.064218022366</v>
          </cell>
          <cell r="AO1066">
            <v>56677.064218022366</v>
          </cell>
          <cell r="AP1066">
            <v>56677.064218022366</v>
          </cell>
          <cell r="AQ1066">
            <v>56677.064218022366</v>
          </cell>
          <cell r="AR1066">
            <v>56677.064218022366</v>
          </cell>
          <cell r="AS1066">
            <v>56677.064218022366</v>
          </cell>
          <cell r="AT1066">
            <v>56677.064218022366</v>
          </cell>
          <cell r="AU1066">
            <v>56677.064218022366</v>
          </cell>
          <cell r="AV1066">
            <v>56677.064218022366</v>
          </cell>
          <cell r="AW1066">
            <v>56677.064218022366</v>
          </cell>
          <cell r="AX1066">
            <v>56677.064218022366</v>
          </cell>
          <cell r="AY1066">
            <v>56677.064218022366</v>
          </cell>
          <cell r="AZ1066">
            <v>56677.064218022366</v>
          </cell>
          <cell r="BA1066">
            <v>56677.064218022366</v>
          </cell>
        </row>
        <row r="1067"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0</v>
          </cell>
          <cell r="AV1067">
            <v>0</v>
          </cell>
          <cell r="AW1067">
            <v>0</v>
          </cell>
          <cell r="AX1067">
            <v>0</v>
          </cell>
          <cell r="AY1067">
            <v>0</v>
          </cell>
          <cell r="AZ1067">
            <v>0</v>
          </cell>
          <cell r="BA1067">
            <v>0</v>
          </cell>
        </row>
        <row r="1068">
          <cell r="D1068">
            <v>264263.20799999998</v>
          </cell>
          <cell r="E1068">
            <v>288053.88299999991</v>
          </cell>
          <cell r="F1068">
            <v>308400.58799999999</v>
          </cell>
          <cell r="G1068">
            <v>340216.64434844238</v>
          </cell>
          <cell r="H1068">
            <v>418785.69213182898</v>
          </cell>
          <cell r="I1068">
            <v>526233.16099685105</v>
          </cell>
          <cell r="J1068">
            <v>694033.32900200936</v>
          </cell>
          <cell r="K1068">
            <v>858302.965105596</v>
          </cell>
          <cell r="L1068">
            <v>1110022.1551904734</v>
          </cell>
          <cell r="M1068">
            <v>1384176.0792967202</v>
          </cell>
          <cell r="N1068">
            <v>1775215.5804015375</v>
          </cell>
          <cell r="O1068">
            <v>2305681.4799910542</v>
          </cell>
          <cell r="P1068">
            <v>2305681.4799910542</v>
          </cell>
          <cell r="Q1068">
            <v>2305681.4799910542</v>
          </cell>
          <cell r="R1068">
            <v>2305681.4799910542</v>
          </cell>
          <cell r="S1068">
            <v>2305681.4799910542</v>
          </cell>
          <cell r="T1068">
            <v>2305681.4799910542</v>
          </cell>
          <cell r="U1068">
            <v>2305681.4799910542</v>
          </cell>
          <cell r="V1068">
            <v>2305681.4799910542</v>
          </cell>
          <cell r="W1068">
            <v>2305681.4799910542</v>
          </cell>
          <cell r="X1068">
            <v>2305681.4799910542</v>
          </cell>
          <cell r="Y1068">
            <v>2305681.4799910542</v>
          </cell>
          <cell r="Z1068">
            <v>2305681.4799910542</v>
          </cell>
          <cell r="AA1068">
            <v>2305681.4799910542</v>
          </cell>
          <cell r="AB1068">
            <v>2305681.4799910542</v>
          </cell>
          <cell r="AC1068">
            <v>2305681.4799910542</v>
          </cell>
          <cell r="AD1068">
            <v>2305681.4799910542</v>
          </cell>
          <cell r="AE1068">
            <v>2305681.4799910542</v>
          </cell>
          <cell r="AF1068">
            <v>2305681.4799910542</v>
          </cell>
          <cell r="AG1068">
            <v>2305681.4799910542</v>
          </cell>
          <cell r="AH1068">
            <v>2305681.4799910542</v>
          </cell>
          <cell r="AI1068">
            <v>2305681.4799910542</v>
          </cell>
          <cell r="AJ1068">
            <v>2305681.4799910542</v>
          </cell>
          <cell r="AK1068">
            <v>2305681.4799910542</v>
          </cell>
          <cell r="AL1068">
            <v>2305681.4799910542</v>
          </cell>
          <cell r="AM1068">
            <v>2305681.4799910542</v>
          </cell>
          <cell r="AN1068">
            <v>2305681.4799910542</v>
          </cell>
          <cell r="AO1068">
            <v>2305681.4799910542</v>
          </cell>
          <cell r="AP1068">
            <v>2305681.4799910542</v>
          </cell>
          <cell r="AQ1068">
            <v>2305681.4799910542</v>
          </cell>
          <cell r="AR1068">
            <v>2305681.4799910542</v>
          </cell>
          <cell r="AS1068">
            <v>2305681.4799910542</v>
          </cell>
          <cell r="AT1068">
            <v>2305681.4799910542</v>
          </cell>
          <cell r="AU1068">
            <v>2305681.4799910542</v>
          </cell>
          <cell r="AV1068">
            <v>2305681.4799910542</v>
          </cell>
          <cell r="AW1068">
            <v>2305681.4799910542</v>
          </cell>
          <cell r="AX1068">
            <v>2305681.4799910542</v>
          </cell>
          <cell r="AY1068">
            <v>2305681.4799910542</v>
          </cell>
          <cell r="AZ1068">
            <v>2305681.4799910542</v>
          </cell>
          <cell r="BA1068">
            <v>2305681.4799910542</v>
          </cell>
        </row>
        <row r="1069">
          <cell r="D1069">
            <v>8.4823176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O1069">
            <v>0</v>
          </cell>
          <cell r="AP1069">
            <v>0</v>
          </cell>
          <cell r="AQ1069">
            <v>0</v>
          </cell>
          <cell r="AR1069">
            <v>0</v>
          </cell>
          <cell r="AS1069">
            <v>0</v>
          </cell>
          <cell r="AT1069">
            <v>0</v>
          </cell>
          <cell r="AU1069">
            <v>0</v>
          </cell>
          <cell r="AV1069">
            <v>0</v>
          </cell>
          <cell r="AW1069">
            <v>0</v>
          </cell>
          <cell r="AX1069">
            <v>0</v>
          </cell>
          <cell r="AY1069">
            <v>0</v>
          </cell>
          <cell r="AZ1069">
            <v>0</v>
          </cell>
          <cell r="BA1069">
            <v>0</v>
          </cell>
        </row>
        <row r="1070">
          <cell r="D1070">
            <v>88413.00606</v>
          </cell>
          <cell r="E1070">
            <v>94178.207616000014</v>
          </cell>
          <cell r="F1070">
            <v>99798.834050799996</v>
          </cell>
          <cell r="G1070">
            <v>105814.6218792</v>
          </cell>
          <cell r="H1070">
            <v>133644.18527960003</v>
          </cell>
          <cell r="I1070">
            <v>187933.22242968003</v>
          </cell>
          <cell r="J1070">
            <v>259553.84842959381</v>
          </cell>
          <cell r="K1070">
            <v>333247.78309876937</v>
          </cell>
          <cell r="L1070">
            <v>408983.0653093757</v>
          </cell>
          <cell r="M1070">
            <v>498710.55615450273</v>
          </cell>
          <cell r="N1070">
            <v>567707.96752107271</v>
          </cell>
          <cell r="O1070">
            <v>685391.74609734945</v>
          </cell>
          <cell r="P1070">
            <v>685391.74609734945</v>
          </cell>
          <cell r="Q1070">
            <v>685391.74609734945</v>
          </cell>
          <cell r="R1070">
            <v>685391.74609734945</v>
          </cell>
          <cell r="S1070">
            <v>685391.74609734945</v>
          </cell>
          <cell r="T1070">
            <v>685391.74609734945</v>
          </cell>
          <cell r="U1070">
            <v>685391.74609734945</v>
          </cell>
          <cell r="V1070">
            <v>685391.74609734945</v>
          </cell>
          <cell r="W1070">
            <v>685391.74609734945</v>
          </cell>
          <cell r="X1070">
            <v>685391.74609734945</v>
          </cell>
          <cell r="Y1070">
            <v>685391.74609734945</v>
          </cell>
          <cell r="Z1070">
            <v>685391.74609734945</v>
          </cell>
          <cell r="AA1070">
            <v>685391.74609734945</v>
          </cell>
          <cell r="AB1070">
            <v>685391.74609734945</v>
          </cell>
          <cell r="AC1070">
            <v>685391.74609734945</v>
          </cell>
          <cell r="AD1070">
            <v>685391.74609734945</v>
          </cell>
          <cell r="AE1070">
            <v>685391.74609734945</v>
          </cell>
          <cell r="AF1070">
            <v>685391.74609734945</v>
          </cell>
          <cell r="AG1070">
            <v>685391.74609734945</v>
          </cell>
          <cell r="AH1070">
            <v>685391.74609734945</v>
          </cell>
          <cell r="AI1070">
            <v>685391.74609734945</v>
          </cell>
          <cell r="AJ1070">
            <v>685391.74609734945</v>
          </cell>
          <cell r="AK1070">
            <v>685391.74609734945</v>
          </cell>
          <cell r="AL1070">
            <v>685391.74609734945</v>
          </cell>
          <cell r="AM1070">
            <v>685391.74609734945</v>
          </cell>
          <cell r="AN1070">
            <v>685391.74609734945</v>
          </cell>
          <cell r="AO1070">
            <v>685391.74609734945</v>
          </cell>
          <cell r="AP1070">
            <v>685391.74609734945</v>
          </cell>
          <cell r="AQ1070">
            <v>685391.74609734945</v>
          </cell>
          <cell r="AR1070">
            <v>685391.74609734945</v>
          </cell>
          <cell r="AS1070">
            <v>685391.74609734945</v>
          </cell>
          <cell r="AT1070">
            <v>685391.74609734945</v>
          </cell>
          <cell r="AU1070">
            <v>685391.74609734945</v>
          </cell>
          <cell r="AV1070">
            <v>685391.74609734945</v>
          </cell>
          <cell r="AW1070">
            <v>685391.74609734945</v>
          </cell>
          <cell r="AX1070">
            <v>685391.74609734945</v>
          </cell>
          <cell r="AY1070">
            <v>685391.74609734945</v>
          </cell>
          <cell r="AZ1070">
            <v>685391.74609734945</v>
          </cell>
          <cell r="BA1070">
            <v>685391.74609734945</v>
          </cell>
        </row>
        <row r="1071">
          <cell r="D1071">
            <v>1</v>
          </cell>
          <cell r="E1071">
            <v>1</v>
          </cell>
          <cell r="F1071">
            <v>1</v>
          </cell>
          <cell r="G1071">
            <v>10.588874400000002</v>
          </cell>
          <cell r="H1071">
            <v>13.371104080000002</v>
          </cell>
          <cell r="I1071">
            <v>18.800842580000005</v>
          </cell>
          <cell r="J1071">
            <v>25.965771151419947</v>
          </cell>
          <cell r="K1071">
            <v>33.338113555299053</v>
          </cell>
          <cell r="L1071">
            <v>40.914672399897533</v>
          </cell>
          <cell r="M1071">
            <v>49.891012020258373</v>
          </cell>
          <cell r="N1071">
            <v>56.793514157770382</v>
          </cell>
          <cell r="O1071">
            <v>68.566601250235038</v>
          </cell>
          <cell r="P1071">
            <v>68.566601250235038</v>
          </cell>
          <cell r="Q1071">
            <v>68.566601250235038</v>
          </cell>
          <cell r="R1071">
            <v>68.566601250235038</v>
          </cell>
          <cell r="S1071">
            <v>68.566601250235038</v>
          </cell>
          <cell r="T1071">
            <v>68.566601250235038</v>
          </cell>
          <cell r="U1071">
            <v>68.566601250235038</v>
          </cell>
          <cell r="V1071">
            <v>68.566601250235038</v>
          </cell>
          <cell r="W1071">
            <v>68.566601250235038</v>
          </cell>
          <cell r="X1071">
            <v>68.566601250235038</v>
          </cell>
          <cell r="Y1071">
            <v>68.566601250235038</v>
          </cell>
          <cell r="Z1071">
            <v>68.566601250235038</v>
          </cell>
          <cell r="AA1071">
            <v>68.566601250235038</v>
          </cell>
          <cell r="AB1071">
            <v>68.566601250235038</v>
          </cell>
          <cell r="AC1071">
            <v>68.566601250235038</v>
          </cell>
          <cell r="AD1071">
            <v>68.566601250235038</v>
          </cell>
          <cell r="AE1071">
            <v>68.566601250235038</v>
          </cell>
          <cell r="AF1071">
            <v>68.566601250235038</v>
          </cell>
          <cell r="AG1071">
            <v>68.566601250235038</v>
          </cell>
          <cell r="AH1071">
            <v>68.566601250235038</v>
          </cell>
          <cell r="AI1071">
            <v>68.566601250235038</v>
          </cell>
          <cell r="AJ1071">
            <v>68.566601250235038</v>
          </cell>
          <cell r="AK1071">
            <v>68.566601250235038</v>
          </cell>
          <cell r="AL1071">
            <v>68.566601250235038</v>
          </cell>
          <cell r="AM1071">
            <v>68.566601250235038</v>
          </cell>
          <cell r="AN1071">
            <v>68.566601250235038</v>
          </cell>
          <cell r="AO1071">
            <v>68.566601250235038</v>
          </cell>
          <cell r="AP1071">
            <v>68.566601250235038</v>
          </cell>
          <cell r="AQ1071">
            <v>68.566601250235038</v>
          </cell>
          <cell r="AR1071">
            <v>68.566601250235038</v>
          </cell>
          <cell r="AS1071">
            <v>68.566601250235038</v>
          </cell>
          <cell r="AT1071">
            <v>68.566601250235038</v>
          </cell>
          <cell r="AU1071">
            <v>68.566601250235038</v>
          </cell>
          <cell r="AV1071">
            <v>68.566601250235038</v>
          </cell>
          <cell r="AW1071">
            <v>68.566601250235038</v>
          </cell>
          <cell r="AX1071">
            <v>68.566601250235038</v>
          </cell>
          <cell r="AY1071">
            <v>68.566601250235038</v>
          </cell>
          <cell r="AZ1071">
            <v>68.566601250235038</v>
          </cell>
          <cell r="BA1071">
            <v>68.566601250235038</v>
          </cell>
        </row>
        <row r="1072">
          <cell r="D1072">
            <v>203.57562239999999</v>
          </cell>
          <cell r="E1072">
            <v>216.62438399999999</v>
          </cell>
          <cell r="F1072">
            <v>74.649084799999997</v>
          </cell>
          <cell r="G1072">
            <v>63.533246399999996</v>
          </cell>
          <cell r="H1072">
            <v>53.484416320000008</v>
          </cell>
          <cell r="I1072">
            <v>56.402527740000004</v>
          </cell>
          <cell r="J1072">
            <v>77.89731345425983</v>
          </cell>
          <cell r="K1072">
            <v>100.01434066589715</v>
          </cell>
          <cell r="L1072">
            <v>122.74401719969258</v>
          </cell>
          <cell r="M1072">
            <v>149.6730360607751</v>
          </cell>
          <cell r="N1072">
            <v>170.38054247331112</v>
          </cell>
          <cell r="O1072">
            <v>205.69980375070509</v>
          </cell>
          <cell r="P1072">
            <v>205.69980375070509</v>
          </cell>
          <cell r="Q1072">
            <v>205.69980375070509</v>
          </cell>
          <cell r="R1072">
            <v>205.69980375070509</v>
          </cell>
          <cell r="S1072">
            <v>205.69980375070509</v>
          </cell>
          <cell r="T1072">
            <v>205.69980375070509</v>
          </cell>
          <cell r="U1072">
            <v>205.69980375070509</v>
          </cell>
          <cell r="V1072">
            <v>205.69980375070509</v>
          </cell>
          <cell r="W1072">
            <v>205.69980375070509</v>
          </cell>
          <cell r="X1072">
            <v>205.69980375070509</v>
          </cell>
          <cell r="Y1072">
            <v>205.69980375070509</v>
          </cell>
          <cell r="Z1072">
            <v>205.69980375070509</v>
          </cell>
          <cell r="AA1072">
            <v>205.69980375070509</v>
          </cell>
          <cell r="AB1072">
            <v>205.69980375070509</v>
          </cell>
          <cell r="AC1072">
            <v>205.69980375070509</v>
          </cell>
          <cell r="AD1072">
            <v>205.69980375070509</v>
          </cell>
          <cell r="AE1072">
            <v>205.69980375070509</v>
          </cell>
          <cell r="AF1072">
            <v>205.69980375070509</v>
          </cell>
          <cell r="AG1072">
            <v>205.69980375070509</v>
          </cell>
          <cell r="AH1072">
            <v>205.69980375070509</v>
          </cell>
          <cell r="AI1072">
            <v>205.69980375070509</v>
          </cell>
          <cell r="AJ1072">
            <v>205.69980375070509</v>
          </cell>
          <cell r="AK1072">
            <v>205.69980375070509</v>
          </cell>
          <cell r="AL1072">
            <v>205.69980375070509</v>
          </cell>
          <cell r="AM1072">
            <v>205.69980375070509</v>
          </cell>
          <cell r="AN1072">
            <v>205.69980375070509</v>
          </cell>
          <cell r="AO1072">
            <v>205.69980375070509</v>
          </cell>
          <cell r="AP1072">
            <v>205.69980375070509</v>
          </cell>
          <cell r="AQ1072">
            <v>205.69980375070509</v>
          </cell>
          <cell r="AR1072">
            <v>205.69980375070509</v>
          </cell>
          <cell r="AS1072">
            <v>205.69980375070509</v>
          </cell>
          <cell r="AT1072">
            <v>205.69980375070509</v>
          </cell>
          <cell r="AU1072">
            <v>205.69980375070509</v>
          </cell>
          <cell r="AV1072">
            <v>205.69980375070509</v>
          </cell>
          <cell r="AW1072">
            <v>205.69980375070509</v>
          </cell>
          <cell r="AX1072">
            <v>205.69980375070509</v>
          </cell>
          <cell r="AY1072">
            <v>205.69980375070509</v>
          </cell>
          <cell r="AZ1072">
            <v>205.69980375070509</v>
          </cell>
          <cell r="BA1072">
            <v>205.69980375070509</v>
          </cell>
        </row>
        <row r="1073"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T1073">
            <v>0</v>
          </cell>
          <cell r="AU1073">
            <v>0</v>
          </cell>
          <cell r="AV1073">
            <v>0</v>
          </cell>
          <cell r="AW1073">
            <v>0</v>
          </cell>
          <cell r="AX1073">
            <v>0</v>
          </cell>
          <cell r="AY1073">
            <v>0</v>
          </cell>
          <cell r="AZ1073">
            <v>0</v>
          </cell>
          <cell r="BA1073">
            <v>0</v>
          </cell>
        </row>
        <row r="1074">
          <cell r="D1074">
            <v>278651</v>
          </cell>
          <cell r="E1074">
            <v>282088.33333333331</v>
          </cell>
          <cell r="F1074">
            <v>290137.58333333331</v>
          </cell>
          <cell r="G1074">
            <v>296448.75</v>
          </cell>
          <cell r="H1074">
            <v>306003.5</v>
          </cell>
          <cell r="I1074">
            <v>314427.5</v>
          </cell>
          <cell r="J1074">
            <v>315999.63749999995</v>
          </cell>
          <cell r="K1074">
            <v>317579.63568749995</v>
          </cell>
          <cell r="L1074">
            <v>319167.53386593744</v>
          </cell>
          <cell r="M1074">
            <v>320763.3715352671</v>
          </cell>
          <cell r="N1074">
            <v>322367.18839294341</v>
          </cell>
          <cell r="O1074">
            <v>323979.02433490811</v>
          </cell>
          <cell r="P1074">
            <v>323979.02433490811</v>
          </cell>
          <cell r="Q1074">
            <v>323979.02433490811</v>
          </cell>
          <cell r="R1074">
            <v>323979.02433490811</v>
          </cell>
          <cell r="S1074">
            <v>323979.02433490811</v>
          </cell>
          <cell r="T1074">
            <v>323979.02433490811</v>
          </cell>
          <cell r="U1074">
            <v>323979.02433490811</v>
          </cell>
          <cell r="V1074">
            <v>323979.02433490811</v>
          </cell>
          <cell r="W1074">
            <v>323979.02433490811</v>
          </cell>
          <cell r="X1074">
            <v>323979.02433490811</v>
          </cell>
          <cell r="Y1074">
            <v>323979.02433490811</v>
          </cell>
          <cell r="Z1074">
            <v>323979.02433490811</v>
          </cell>
          <cell r="AA1074">
            <v>323979.02433490811</v>
          </cell>
          <cell r="AB1074">
            <v>323979.02433490811</v>
          </cell>
          <cell r="AC1074">
            <v>323979.02433490811</v>
          </cell>
          <cell r="AD1074">
            <v>323979.02433490811</v>
          </cell>
          <cell r="AE1074">
            <v>323979.02433490811</v>
          </cell>
          <cell r="AF1074">
            <v>323979.02433490811</v>
          </cell>
          <cell r="AG1074">
            <v>323979.02433490811</v>
          </cell>
          <cell r="AH1074">
            <v>323979.02433490811</v>
          </cell>
          <cell r="AI1074">
            <v>323979.02433490811</v>
          </cell>
          <cell r="AJ1074">
            <v>323979.02433490811</v>
          </cell>
          <cell r="AK1074">
            <v>323979.02433490811</v>
          </cell>
          <cell r="AL1074">
            <v>323979.02433490811</v>
          </cell>
          <cell r="AM1074">
            <v>323979.02433490811</v>
          </cell>
          <cell r="AN1074">
            <v>323979.02433490811</v>
          </cell>
          <cell r="AO1074">
            <v>323979.02433490811</v>
          </cell>
          <cell r="AP1074">
            <v>323979.02433490811</v>
          </cell>
          <cell r="AQ1074">
            <v>323979.02433490811</v>
          </cell>
          <cell r="AR1074">
            <v>323979.02433490811</v>
          </cell>
          <cell r="AS1074">
            <v>323979.02433490811</v>
          </cell>
          <cell r="AT1074">
            <v>323979.02433490811</v>
          </cell>
          <cell r="AU1074">
            <v>323979.02433490811</v>
          </cell>
          <cell r="AV1074">
            <v>323979.02433490811</v>
          </cell>
          <cell r="AW1074">
            <v>323979.02433490811</v>
          </cell>
          <cell r="AX1074">
            <v>323979.02433490811</v>
          </cell>
          <cell r="AY1074">
            <v>323979.02433490811</v>
          </cell>
          <cell r="AZ1074">
            <v>323979.02433490811</v>
          </cell>
          <cell r="BA1074">
            <v>323979.02433490811</v>
          </cell>
        </row>
        <row r="1075">
          <cell r="D1075">
            <v>278651</v>
          </cell>
          <cell r="E1075">
            <v>282088.33333333331</v>
          </cell>
          <cell r="F1075">
            <v>290137.58333333331</v>
          </cell>
          <cell r="G1075">
            <v>296448.75</v>
          </cell>
          <cell r="H1075">
            <v>306003.5</v>
          </cell>
          <cell r="I1075">
            <v>314427.5</v>
          </cell>
          <cell r="J1075">
            <v>315999.63749999995</v>
          </cell>
          <cell r="K1075">
            <v>317579.63568749995</v>
          </cell>
          <cell r="L1075">
            <v>319167.53386593744</v>
          </cell>
          <cell r="M1075">
            <v>320763.3715352671</v>
          </cell>
          <cell r="N1075">
            <v>322367.18839294341</v>
          </cell>
          <cell r="O1075">
            <v>323979.02433490811</v>
          </cell>
          <cell r="P1075">
            <v>323979.02433490811</v>
          </cell>
          <cell r="Q1075">
            <v>323979.02433490811</v>
          </cell>
          <cell r="R1075">
            <v>323979.02433490811</v>
          </cell>
          <cell r="S1075">
            <v>323979.02433490811</v>
          </cell>
          <cell r="T1075">
            <v>323979.02433490811</v>
          </cell>
          <cell r="U1075">
            <v>323979.02433490811</v>
          </cell>
          <cell r="V1075">
            <v>323979.02433490811</v>
          </cell>
          <cell r="W1075">
            <v>323979.02433490811</v>
          </cell>
          <cell r="X1075">
            <v>323979.02433490811</v>
          </cell>
          <cell r="Y1075">
            <v>323979.02433490811</v>
          </cell>
          <cell r="Z1075">
            <v>323979.02433490811</v>
          </cell>
          <cell r="AA1075">
            <v>323979.02433490811</v>
          </cell>
          <cell r="AB1075">
            <v>323979.02433490811</v>
          </cell>
          <cell r="AC1075">
            <v>323979.02433490811</v>
          </cell>
          <cell r="AD1075">
            <v>323979.02433490811</v>
          </cell>
          <cell r="AE1075">
            <v>323979.02433490811</v>
          </cell>
          <cell r="AF1075">
            <v>323979.02433490811</v>
          </cell>
          <cell r="AG1075">
            <v>323979.02433490811</v>
          </cell>
          <cell r="AH1075">
            <v>323979.02433490811</v>
          </cell>
          <cell r="AI1075">
            <v>323979.02433490811</v>
          </cell>
          <cell r="AJ1075">
            <v>323979.02433490811</v>
          </cell>
          <cell r="AK1075">
            <v>323979.02433490811</v>
          </cell>
          <cell r="AL1075">
            <v>323979.02433490811</v>
          </cell>
          <cell r="AM1075">
            <v>323979.02433490811</v>
          </cell>
          <cell r="AN1075">
            <v>323979.02433490811</v>
          </cell>
          <cell r="AO1075">
            <v>323979.02433490811</v>
          </cell>
          <cell r="AP1075">
            <v>323979.02433490811</v>
          </cell>
          <cell r="AQ1075">
            <v>323979.02433490811</v>
          </cell>
          <cell r="AR1075">
            <v>323979.02433490811</v>
          </cell>
          <cell r="AS1075">
            <v>323979.02433490811</v>
          </cell>
          <cell r="AT1075">
            <v>323979.02433490811</v>
          </cell>
          <cell r="AU1075">
            <v>323979.02433490811</v>
          </cell>
          <cell r="AV1075">
            <v>323979.02433490811</v>
          </cell>
          <cell r="AW1075">
            <v>323979.02433490811</v>
          </cell>
          <cell r="AX1075">
            <v>323979.02433490811</v>
          </cell>
          <cell r="AY1075">
            <v>323979.02433490811</v>
          </cell>
          <cell r="AZ1075">
            <v>323979.02433490811</v>
          </cell>
          <cell r="BA1075">
            <v>323979.02433490811</v>
          </cell>
        </row>
        <row r="1076"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  <cell r="AY1076">
            <v>0</v>
          </cell>
          <cell r="AZ1076">
            <v>0</v>
          </cell>
          <cell r="BA1076">
            <v>0</v>
          </cell>
        </row>
        <row r="1077">
          <cell r="D1077">
            <v>950</v>
          </cell>
          <cell r="E1077">
            <v>1000</v>
          </cell>
          <cell r="F1077">
            <v>1015</v>
          </cell>
          <cell r="G1077">
            <v>1055</v>
          </cell>
          <cell r="H1077">
            <v>1225</v>
          </cell>
          <cell r="I1077">
            <v>1095</v>
          </cell>
          <cell r="J1077">
            <v>1103.2125000000001</v>
          </cell>
          <cell r="K1077">
            <v>1111.4865937500001</v>
          </cell>
          <cell r="L1077">
            <v>1119.8227432031251</v>
          </cell>
          <cell r="M1077">
            <v>1128.2214137771487</v>
          </cell>
          <cell r="N1077">
            <v>1136.6830743804771</v>
          </cell>
          <cell r="O1077">
            <v>1145.2081974383309</v>
          </cell>
          <cell r="P1077">
            <v>1145.2081974383309</v>
          </cell>
          <cell r="Q1077">
            <v>1145.2081974383309</v>
          </cell>
          <cell r="R1077">
            <v>1145.2081974383309</v>
          </cell>
          <cell r="S1077">
            <v>1145.2081974383309</v>
          </cell>
          <cell r="T1077">
            <v>1145.2081974383309</v>
          </cell>
          <cell r="U1077">
            <v>1145.2081974383309</v>
          </cell>
          <cell r="V1077">
            <v>1145.2081974383309</v>
          </cell>
          <cell r="W1077">
            <v>1145.2081974383309</v>
          </cell>
          <cell r="X1077">
            <v>1145.2081974383309</v>
          </cell>
          <cell r="Y1077">
            <v>1145.2081974383309</v>
          </cell>
          <cell r="Z1077">
            <v>1145.2081974383309</v>
          </cell>
          <cell r="AA1077">
            <v>1145.2081974383309</v>
          </cell>
          <cell r="AB1077">
            <v>1145.2081974383309</v>
          </cell>
          <cell r="AC1077">
            <v>1145.2081974383309</v>
          </cell>
          <cell r="AD1077">
            <v>1145.2081974383309</v>
          </cell>
          <cell r="AE1077">
            <v>1145.2081974383309</v>
          </cell>
          <cell r="AF1077">
            <v>1145.2081974383309</v>
          </cell>
          <cell r="AG1077">
            <v>1145.2081974383309</v>
          </cell>
          <cell r="AH1077">
            <v>1145.2081974383309</v>
          </cell>
          <cell r="AI1077">
            <v>1145.2081974383309</v>
          </cell>
          <cell r="AJ1077">
            <v>1145.2081974383309</v>
          </cell>
          <cell r="AK1077">
            <v>1145.2081974383309</v>
          </cell>
          <cell r="AL1077">
            <v>1145.2081974383309</v>
          </cell>
          <cell r="AM1077">
            <v>1145.2081974383309</v>
          </cell>
          <cell r="AN1077">
            <v>1145.2081974383309</v>
          </cell>
          <cell r="AO1077">
            <v>1145.2081974383309</v>
          </cell>
          <cell r="AP1077">
            <v>1145.2081974383309</v>
          </cell>
          <cell r="AQ1077">
            <v>1145.2081974383309</v>
          </cell>
          <cell r="AR1077">
            <v>1145.2081974383309</v>
          </cell>
          <cell r="AS1077">
            <v>1145.2081974383309</v>
          </cell>
          <cell r="AT1077">
            <v>1145.2081974383309</v>
          </cell>
          <cell r="AU1077">
            <v>1145.2081974383309</v>
          </cell>
          <cell r="AV1077">
            <v>1145.2081974383309</v>
          </cell>
          <cell r="AW1077">
            <v>1145.2081974383309</v>
          </cell>
          <cell r="AX1077">
            <v>1145.2081974383309</v>
          </cell>
          <cell r="AY1077">
            <v>1145.2081974383309</v>
          </cell>
          <cell r="AZ1077">
            <v>1145.2081974383309</v>
          </cell>
          <cell r="BA1077">
            <v>1145.2081974383309</v>
          </cell>
        </row>
        <row r="1078">
          <cell r="D1078">
            <v>130</v>
          </cell>
          <cell r="E1078">
            <v>190</v>
          </cell>
          <cell r="F1078">
            <v>220</v>
          </cell>
          <cell r="G1078">
            <v>285</v>
          </cell>
          <cell r="H1078">
            <v>365</v>
          </cell>
          <cell r="I1078">
            <v>385</v>
          </cell>
          <cell r="J1078">
            <v>500.50000000000006</v>
          </cell>
          <cell r="K1078">
            <v>650.65000000000009</v>
          </cell>
          <cell r="L1078">
            <v>845.84500000000025</v>
          </cell>
          <cell r="M1078">
            <v>1099.5985000000003</v>
          </cell>
          <cell r="N1078">
            <v>1429.4780500000004</v>
          </cell>
          <cell r="O1078">
            <v>1858.3214650000009</v>
          </cell>
          <cell r="P1078">
            <v>1858.3214650000009</v>
          </cell>
          <cell r="Q1078">
            <v>1858.3214650000009</v>
          </cell>
          <cell r="R1078">
            <v>1858.3214650000009</v>
          </cell>
          <cell r="S1078">
            <v>1858.3214650000009</v>
          </cell>
          <cell r="T1078">
            <v>1858.3214650000009</v>
          </cell>
          <cell r="U1078">
            <v>1858.3214650000009</v>
          </cell>
          <cell r="V1078">
            <v>1858.3214650000009</v>
          </cell>
          <cell r="W1078">
            <v>1858.3214650000009</v>
          </cell>
          <cell r="X1078">
            <v>1858.3214650000009</v>
          </cell>
          <cell r="Y1078">
            <v>1858.3214650000009</v>
          </cell>
          <cell r="Z1078">
            <v>1858.3214650000009</v>
          </cell>
          <cell r="AA1078">
            <v>1858.3214650000009</v>
          </cell>
          <cell r="AB1078">
            <v>1858.3214650000009</v>
          </cell>
          <cell r="AC1078">
            <v>1858.3214650000009</v>
          </cell>
          <cell r="AD1078">
            <v>1858.3214650000009</v>
          </cell>
          <cell r="AE1078">
            <v>1858.3214650000009</v>
          </cell>
          <cell r="AF1078">
            <v>1858.3214650000009</v>
          </cell>
          <cell r="AG1078">
            <v>1858.3214650000009</v>
          </cell>
          <cell r="AH1078">
            <v>1858.3214650000009</v>
          </cell>
          <cell r="AI1078">
            <v>1858.3214650000009</v>
          </cell>
          <cell r="AJ1078">
            <v>1858.3214650000009</v>
          </cell>
          <cell r="AK1078">
            <v>1858.3214650000009</v>
          </cell>
          <cell r="AL1078">
            <v>1858.3214650000009</v>
          </cell>
          <cell r="AM1078">
            <v>1858.3214650000009</v>
          </cell>
          <cell r="AN1078">
            <v>1858.3214650000009</v>
          </cell>
          <cell r="AO1078">
            <v>1858.3214650000009</v>
          </cell>
          <cell r="AP1078">
            <v>1858.3214650000009</v>
          </cell>
          <cell r="AQ1078">
            <v>1858.3214650000009</v>
          </cell>
          <cell r="AR1078">
            <v>1858.3214650000009</v>
          </cell>
          <cell r="AS1078">
            <v>1858.3214650000009</v>
          </cell>
          <cell r="AT1078">
            <v>1858.3214650000009</v>
          </cell>
          <cell r="AU1078">
            <v>1858.3214650000009</v>
          </cell>
          <cell r="AV1078">
            <v>1858.3214650000009</v>
          </cell>
          <cell r="AW1078">
            <v>1858.3214650000009</v>
          </cell>
          <cell r="AX1078">
            <v>1858.3214650000009</v>
          </cell>
          <cell r="AY1078">
            <v>1858.3214650000009</v>
          </cell>
          <cell r="AZ1078">
            <v>1858.3214650000009</v>
          </cell>
          <cell r="BA1078">
            <v>1858.3214650000009</v>
          </cell>
        </row>
        <row r="1079">
          <cell r="D1079">
            <v>140689</v>
          </cell>
          <cell r="E1079">
            <v>150117</v>
          </cell>
          <cell r="F1079">
            <v>144405</v>
          </cell>
          <cell r="G1079">
            <v>150871</v>
          </cell>
          <cell r="H1079">
            <v>155146</v>
          </cell>
          <cell r="I1079">
            <v>180531</v>
          </cell>
          <cell r="J1079">
            <v>181433.65499999997</v>
          </cell>
          <cell r="K1079">
            <v>182340.82327499994</v>
          </cell>
          <cell r="L1079">
            <v>183252.52739137493</v>
          </cell>
          <cell r="M1079">
            <v>182336.26475441805</v>
          </cell>
          <cell r="N1079">
            <v>181424.58343064596</v>
          </cell>
          <cell r="O1079">
            <v>180517.46051349273</v>
          </cell>
          <cell r="P1079">
            <v>180517.46051349273</v>
          </cell>
          <cell r="Q1079">
            <v>180517.46051349273</v>
          </cell>
          <cell r="R1079">
            <v>180517.46051349273</v>
          </cell>
          <cell r="S1079">
            <v>180517.46051349273</v>
          </cell>
          <cell r="T1079">
            <v>180517.46051349273</v>
          </cell>
          <cell r="U1079">
            <v>180517.46051349273</v>
          </cell>
          <cell r="V1079">
            <v>180517.46051349273</v>
          </cell>
          <cell r="W1079">
            <v>180517.46051349273</v>
          </cell>
          <cell r="X1079">
            <v>180517.46051349273</v>
          </cell>
          <cell r="Y1079">
            <v>180517.46051349273</v>
          </cell>
          <cell r="Z1079">
            <v>180517.46051349273</v>
          </cell>
          <cell r="AA1079">
            <v>180517.46051349273</v>
          </cell>
          <cell r="AB1079">
            <v>180517.46051349273</v>
          </cell>
          <cell r="AC1079">
            <v>180517.46051349273</v>
          </cell>
          <cell r="AD1079">
            <v>180517.46051349273</v>
          </cell>
          <cell r="AE1079">
            <v>180517.46051349273</v>
          </cell>
          <cell r="AF1079">
            <v>180517.46051349273</v>
          </cell>
          <cell r="AG1079">
            <v>180517.46051349273</v>
          </cell>
          <cell r="AH1079">
            <v>180517.46051349273</v>
          </cell>
          <cell r="AI1079">
            <v>180517.46051349273</v>
          </cell>
          <cell r="AJ1079">
            <v>180517.46051349273</v>
          </cell>
          <cell r="AK1079">
            <v>180517.46051349273</v>
          </cell>
          <cell r="AL1079">
            <v>180517.46051349273</v>
          </cell>
          <cell r="AM1079">
            <v>180517.46051349273</v>
          </cell>
          <cell r="AN1079">
            <v>180517.46051349273</v>
          </cell>
          <cell r="AO1079">
            <v>180517.46051349273</v>
          </cell>
          <cell r="AP1079">
            <v>180517.46051349273</v>
          </cell>
          <cell r="AQ1079">
            <v>180517.46051349273</v>
          </cell>
          <cell r="AR1079">
            <v>180517.46051349273</v>
          </cell>
          <cell r="AS1079">
            <v>180517.46051349273</v>
          </cell>
          <cell r="AT1079">
            <v>180517.46051349273</v>
          </cell>
          <cell r="AU1079">
            <v>180517.46051349273</v>
          </cell>
          <cell r="AV1079">
            <v>180517.46051349273</v>
          </cell>
          <cell r="AW1079">
            <v>180517.46051349273</v>
          </cell>
          <cell r="AX1079">
            <v>180517.46051349273</v>
          </cell>
          <cell r="AY1079">
            <v>180517.46051349273</v>
          </cell>
          <cell r="AZ1079">
            <v>180517.46051349273</v>
          </cell>
          <cell r="BA1079">
            <v>180517.46051349273</v>
          </cell>
        </row>
        <row r="1080">
          <cell r="D1080">
            <v>1</v>
          </cell>
          <cell r="E1080">
            <v>1</v>
          </cell>
          <cell r="F1080">
            <v>1</v>
          </cell>
          <cell r="G1080">
            <v>5</v>
          </cell>
          <cell r="H1080">
            <v>5</v>
          </cell>
          <cell r="I1080">
            <v>5</v>
          </cell>
          <cell r="J1080">
            <v>5.0249999999999995</v>
          </cell>
          <cell r="K1080">
            <v>5.0501249999999986</v>
          </cell>
          <cell r="L1080">
            <v>5.0753756249999977</v>
          </cell>
          <cell r="M1080">
            <v>5.0499987468749978</v>
          </cell>
          <cell r="N1080">
            <v>5.0247487531406225</v>
          </cell>
          <cell r="O1080">
            <v>4.9996250093749195</v>
          </cell>
          <cell r="P1080">
            <v>4.9996250093749195</v>
          </cell>
          <cell r="Q1080">
            <v>4.9996250093749195</v>
          </cell>
          <cell r="R1080">
            <v>4.9996250093749195</v>
          </cell>
          <cell r="S1080">
            <v>4.9996250093749195</v>
          </cell>
          <cell r="T1080">
            <v>4.9996250093749195</v>
          </cell>
          <cell r="U1080">
            <v>4.9996250093749195</v>
          </cell>
          <cell r="V1080">
            <v>4.9996250093749195</v>
          </cell>
          <cell r="W1080">
            <v>4.9996250093749195</v>
          </cell>
          <cell r="X1080">
            <v>4.9996250093749195</v>
          </cell>
          <cell r="Y1080">
            <v>4.9996250093749195</v>
          </cell>
          <cell r="Z1080">
            <v>4.9996250093749195</v>
          </cell>
          <cell r="AA1080">
            <v>4.9996250093749195</v>
          </cell>
          <cell r="AB1080">
            <v>4.9996250093749195</v>
          </cell>
          <cell r="AC1080">
            <v>4.9996250093749195</v>
          </cell>
          <cell r="AD1080">
            <v>4.9996250093749195</v>
          </cell>
          <cell r="AE1080">
            <v>4.9996250093749195</v>
          </cell>
          <cell r="AF1080">
            <v>4.9996250093749195</v>
          </cell>
          <cell r="AG1080">
            <v>4.9996250093749195</v>
          </cell>
          <cell r="AH1080">
            <v>4.9996250093749195</v>
          </cell>
          <cell r="AI1080">
            <v>4.9996250093749195</v>
          </cell>
          <cell r="AJ1080">
            <v>4.9996250093749195</v>
          </cell>
          <cell r="AK1080">
            <v>4.9996250093749195</v>
          </cell>
          <cell r="AL1080">
            <v>4.9996250093749195</v>
          </cell>
          <cell r="AM1080">
            <v>4.9996250093749195</v>
          </cell>
          <cell r="AN1080">
            <v>4.9996250093749195</v>
          </cell>
          <cell r="AO1080">
            <v>4.9996250093749195</v>
          </cell>
          <cell r="AP1080">
            <v>4.9996250093749195</v>
          </cell>
          <cell r="AQ1080">
            <v>4.9996250093749195</v>
          </cell>
          <cell r="AR1080">
            <v>4.9996250093749195</v>
          </cell>
          <cell r="AS1080">
            <v>4.9996250093749195</v>
          </cell>
          <cell r="AT1080">
            <v>4.9996250093749195</v>
          </cell>
          <cell r="AU1080">
            <v>4.9996250093749195</v>
          </cell>
          <cell r="AV1080">
            <v>4.9996250093749195</v>
          </cell>
          <cell r="AW1080">
            <v>4.9996250093749195</v>
          </cell>
          <cell r="AX1080">
            <v>4.9996250093749195</v>
          </cell>
          <cell r="AY1080">
            <v>4.9996250093749195</v>
          </cell>
          <cell r="AZ1080">
            <v>4.9996250093749195</v>
          </cell>
          <cell r="BA1080">
            <v>4.9996250093749195</v>
          </cell>
        </row>
        <row r="1081">
          <cell r="D1081">
            <v>338</v>
          </cell>
          <cell r="E1081">
            <v>361</v>
          </cell>
          <cell r="F1081">
            <v>116</v>
          </cell>
          <cell r="G1081">
            <v>2</v>
          </cell>
          <cell r="H1081">
            <v>2</v>
          </cell>
          <cell r="I1081">
            <v>2</v>
          </cell>
          <cell r="J1081">
            <v>2.0099999999999998</v>
          </cell>
          <cell r="K1081">
            <v>2.0200499999999995</v>
          </cell>
          <cell r="L1081">
            <v>2.0301502499999993</v>
          </cell>
          <cell r="M1081">
            <v>2.0199994987499994</v>
          </cell>
          <cell r="N1081">
            <v>2.0098995012562493</v>
          </cell>
          <cell r="O1081">
            <v>1.999850003749968</v>
          </cell>
          <cell r="P1081">
            <v>1.999850003749968</v>
          </cell>
          <cell r="Q1081">
            <v>1.999850003749968</v>
          </cell>
          <cell r="R1081">
            <v>1.999850003749968</v>
          </cell>
          <cell r="S1081">
            <v>1.999850003749968</v>
          </cell>
          <cell r="T1081">
            <v>1.999850003749968</v>
          </cell>
          <cell r="U1081">
            <v>1.999850003749968</v>
          </cell>
          <cell r="V1081">
            <v>1.999850003749968</v>
          </cell>
          <cell r="W1081">
            <v>1.999850003749968</v>
          </cell>
          <cell r="X1081">
            <v>1.999850003749968</v>
          </cell>
          <cell r="Y1081">
            <v>1.999850003749968</v>
          </cell>
          <cell r="Z1081">
            <v>1.999850003749968</v>
          </cell>
          <cell r="AA1081">
            <v>1.999850003749968</v>
          </cell>
          <cell r="AB1081">
            <v>1.999850003749968</v>
          </cell>
          <cell r="AC1081">
            <v>1.999850003749968</v>
          </cell>
          <cell r="AD1081">
            <v>1.999850003749968</v>
          </cell>
          <cell r="AE1081">
            <v>1.999850003749968</v>
          </cell>
          <cell r="AF1081">
            <v>1.999850003749968</v>
          </cell>
          <cell r="AG1081">
            <v>1.999850003749968</v>
          </cell>
          <cell r="AH1081">
            <v>1.999850003749968</v>
          </cell>
          <cell r="AI1081">
            <v>1.999850003749968</v>
          </cell>
          <cell r="AJ1081">
            <v>1.999850003749968</v>
          </cell>
          <cell r="AK1081">
            <v>1.999850003749968</v>
          </cell>
          <cell r="AL1081">
            <v>1.999850003749968</v>
          </cell>
          <cell r="AM1081">
            <v>1.999850003749968</v>
          </cell>
          <cell r="AN1081">
            <v>1.999850003749968</v>
          </cell>
          <cell r="AO1081">
            <v>1.999850003749968</v>
          </cell>
          <cell r="AP1081">
            <v>1.999850003749968</v>
          </cell>
          <cell r="AQ1081">
            <v>1.999850003749968</v>
          </cell>
          <cell r="AR1081">
            <v>1.999850003749968</v>
          </cell>
          <cell r="AS1081">
            <v>1.999850003749968</v>
          </cell>
          <cell r="AT1081">
            <v>1.999850003749968</v>
          </cell>
          <cell r="AU1081">
            <v>1.999850003749968</v>
          </cell>
          <cell r="AV1081">
            <v>1.999850003749968</v>
          </cell>
          <cell r="AW1081">
            <v>1.999850003749968</v>
          </cell>
          <cell r="AX1081">
            <v>1.999850003749968</v>
          </cell>
          <cell r="AY1081">
            <v>1.999850003749968</v>
          </cell>
          <cell r="AZ1081">
            <v>1.999850003749968</v>
          </cell>
          <cell r="BA1081">
            <v>1.999850003749968</v>
          </cell>
        </row>
        <row r="1082">
          <cell r="D1082">
            <v>83974</v>
          </cell>
          <cell r="E1082">
            <v>80419</v>
          </cell>
          <cell r="F1082">
            <v>71869</v>
          </cell>
          <cell r="G1082">
            <v>60627</v>
          </cell>
          <cell r="H1082">
            <v>62521</v>
          </cell>
          <cell r="I1082">
            <v>111539</v>
          </cell>
          <cell r="J1082">
            <v>117115.95000000001</v>
          </cell>
          <cell r="K1082">
            <v>122971.74750000001</v>
          </cell>
          <cell r="L1082">
            <v>129120.33487500002</v>
          </cell>
          <cell r="M1082">
            <v>132993.94492125002</v>
          </cell>
          <cell r="N1082">
            <v>136983.76326888753</v>
          </cell>
          <cell r="O1082">
            <v>139723.4385342653</v>
          </cell>
          <cell r="P1082">
            <v>139723.4385342653</v>
          </cell>
          <cell r="Q1082">
            <v>139723.4385342653</v>
          </cell>
          <cell r="R1082">
            <v>139723.4385342653</v>
          </cell>
          <cell r="S1082">
            <v>139723.4385342653</v>
          </cell>
          <cell r="T1082">
            <v>139723.4385342653</v>
          </cell>
          <cell r="U1082">
            <v>139723.4385342653</v>
          </cell>
          <cell r="V1082">
            <v>139723.4385342653</v>
          </cell>
          <cell r="W1082">
            <v>139723.4385342653</v>
          </cell>
          <cell r="X1082">
            <v>139723.4385342653</v>
          </cell>
          <cell r="Y1082">
            <v>139723.4385342653</v>
          </cell>
          <cell r="Z1082">
            <v>139723.4385342653</v>
          </cell>
          <cell r="AA1082">
            <v>139723.4385342653</v>
          </cell>
          <cell r="AB1082">
            <v>139723.4385342653</v>
          </cell>
          <cell r="AC1082">
            <v>139723.4385342653</v>
          </cell>
          <cell r="AD1082">
            <v>139723.4385342653</v>
          </cell>
          <cell r="AE1082">
            <v>139723.4385342653</v>
          </cell>
          <cell r="AF1082">
            <v>139723.4385342653</v>
          </cell>
          <cell r="AG1082">
            <v>139723.4385342653</v>
          </cell>
          <cell r="AH1082">
            <v>139723.4385342653</v>
          </cell>
          <cell r="AI1082">
            <v>139723.4385342653</v>
          </cell>
          <cell r="AJ1082">
            <v>139723.4385342653</v>
          </cell>
          <cell r="AK1082">
            <v>139723.4385342653</v>
          </cell>
          <cell r="AL1082">
            <v>139723.4385342653</v>
          </cell>
          <cell r="AM1082">
            <v>139723.4385342653</v>
          </cell>
          <cell r="AN1082">
            <v>139723.4385342653</v>
          </cell>
          <cell r="AO1082">
            <v>139723.4385342653</v>
          </cell>
          <cell r="AP1082">
            <v>139723.4385342653</v>
          </cell>
          <cell r="AQ1082">
            <v>139723.4385342653</v>
          </cell>
          <cell r="AR1082">
            <v>139723.4385342653</v>
          </cell>
          <cell r="AS1082">
            <v>139723.4385342653</v>
          </cell>
          <cell r="AT1082">
            <v>139723.4385342653</v>
          </cell>
          <cell r="AU1082">
            <v>139723.4385342653</v>
          </cell>
          <cell r="AV1082">
            <v>139723.4385342653</v>
          </cell>
          <cell r="AW1082">
            <v>139723.4385342653</v>
          </cell>
          <cell r="AX1082">
            <v>139723.4385342653</v>
          </cell>
          <cell r="AY1082">
            <v>139723.4385342653</v>
          </cell>
          <cell r="AZ1082">
            <v>139723.4385342653</v>
          </cell>
          <cell r="BA1082">
            <v>139723.4385342653</v>
          </cell>
        </row>
        <row r="1083"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>
            <v>0</v>
          </cell>
          <cell r="AQ1083">
            <v>0</v>
          </cell>
          <cell r="AR1083">
            <v>0</v>
          </cell>
          <cell r="AS1083">
            <v>0</v>
          </cell>
          <cell r="AT1083">
            <v>0</v>
          </cell>
          <cell r="AU1083">
            <v>0</v>
          </cell>
          <cell r="AV1083">
            <v>0</v>
          </cell>
          <cell r="AW1083">
            <v>0</v>
          </cell>
          <cell r="AX1083">
            <v>0</v>
          </cell>
          <cell r="AY1083">
            <v>0</v>
          </cell>
          <cell r="AZ1083">
            <v>0</v>
          </cell>
          <cell r="BA1083">
            <v>0</v>
          </cell>
        </row>
        <row r="1084">
          <cell r="D1084">
            <v>102436.1954965809</v>
          </cell>
          <cell r="E1084">
            <v>154151.08713597708</v>
          </cell>
          <cell r="F1084">
            <v>231974.23088596395</v>
          </cell>
          <cell r="G1084">
            <v>349086.37230476853</v>
          </cell>
          <cell r="H1084">
            <v>525322.55355901655</v>
          </cell>
          <cell r="I1084">
            <v>846020.48532959691</v>
          </cell>
          <cell r="J1084">
            <v>1015224.5823955162</v>
          </cell>
          <cell r="K1084">
            <v>1218269.4988746194</v>
          </cell>
          <cell r="L1084">
            <v>1461923.3986495433</v>
          </cell>
          <cell r="M1084">
            <v>1754308.078379452</v>
          </cell>
          <cell r="N1084">
            <v>2105169.6940553421</v>
          </cell>
          <cell r="O1084">
            <v>2526203.6328664105</v>
          </cell>
          <cell r="P1084">
            <v>2526203.6328664105</v>
          </cell>
          <cell r="Q1084">
            <v>2526203.6328664105</v>
          </cell>
          <cell r="R1084">
            <v>2526203.6328664105</v>
          </cell>
          <cell r="S1084">
            <v>2526203.6328664105</v>
          </cell>
          <cell r="T1084">
            <v>2526203.6328664105</v>
          </cell>
          <cell r="U1084">
            <v>2526203.6328664105</v>
          </cell>
          <cell r="V1084">
            <v>2526203.6328664105</v>
          </cell>
          <cell r="W1084">
            <v>2526203.6328664105</v>
          </cell>
          <cell r="X1084">
            <v>2526203.6328664105</v>
          </cell>
          <cell r="Y1084">
            <v>2526203.6328664105</v>
          </cell>
          <cell r="Z1084">
            <v>2526203.6328664105</v>
          </cell>
          <cell r="AA1084">
            <v>2526203.6328664105</v>
          </cell>
          <cell r="AB1084">
            <v>2526203.6328664105</v>
          </cell>
          <cell r="AC1084">
            <v>2526203.6328664105</v>
          </cell>
          <cell r="AD1084">
            <v>2526203.6328664105</v>
          </cell>
          <cell r="AE1084">
            <v>2526203.6328664105</v>
          </cell>
          <cell r="AF1084">
            <v>2526203.6328664105</v>
          </cell>
          <cell r="AG1084">
            <v>2526203.6328664105</v>
          </cell>
          <cell r="AH1084">
            <v>2526203.6328664105</v>
          </cell>
          <cell r="AI1084">
            <v>2526203.6328664105</v>
          </cell>
          <cell r="AJ1084">
            <v>2526203.6328664105</v>
          </cell>
          <cell r="AK1084">
            <v>2526203.6328664105</v>
          </cell>
          <cell r="AL1084">
            <v>2526203.6328664105</v>
          </cell>
          <cell r="AM1084">
            <v>2526203.6328664105</v>
          </cell>
          <cell r="AN1084">
            <v>2526203.6328664105</v>
          </cell>
          <cell r="AO1084">
            <v>2526203.6328664105</v>
          </cell>
          <cell r="AP1084">
            <v>2526203.6328664105</v>
          </cell>
          <cell r="AQ1084">
            <v>2526203.6328664105</v>
          </cell>
          <cell r="AR1084">
            <v>2526203.6328664105</v>
          </cell>
          <cell r="AS1084">
            <v>2526203.6328664105</v>
          </cell>
          <cell r="AT1084">
            <v>2526203.6328664105</v>
          </cell>
          <cell r="AU1084">
            <v>2526203.6328664105</v>
          </cell>
          <cell r="AV1084">
            <v>2526203.6328664105</v>
          </cell>
          <cell r="AW1084">
            <v>2526203.6328664105</v>
          </cell>
          <cell r="AX1084">
            <v>2526203.6328664105</v>
          </cell>
          <cell r="AY1084">
            <v>2526203.6328664105</v>
          </cell>
          <cell r="AZ1084">
            <v>2526203.6328664105</v>
          </cell>
          <cell r="BA1084">
            <v>2526203.6328664105</v>
          </cell>
        </row>
        <row r="1085">
          <cell r="D1085">
            <v>18393.770690985857</v>
          </cell>
          <cell r="E1085">
            <v>27044.571271583955</v>
          </cell>
          <cell r="F1085">
            <v>39763.94223628231</v>
          </cell>
          <cell r="G1085">
            <v>58465.378736905739</v>
          </cell>
          <cell r="H1085">
            <v>85962.314564749526</v>
          </cell>
          <cell r="I1085">
            <v>246603.3083465377</v>
          </cell>
          <cell r="J1085">
            <v>295923.9700158452</v>
          </cell>
          <cell r="K1085">
            <v>355108.76401901426</v>
          </cell>
          <cell r="L1085">
            <v>426130.5168228171</v>
          </cell>
          <cell r="M1085">
            <v>511356.62018738047</v>
          </cell>
          <cell r="N1085">
            <v>613627.94422485656</v>
          </cell>
          <cell r="O1085">
            <v>736353.53306982783</v>
          </cell>
          <cell r="P1085">
            <v>736353.53306982783</v>
          </cell>
          <cell r="Q1085">
            <v>736353.53306982783</v>
          </cell>
          <cell r="R1085">
            <v>736353.53306982783</v>
          </cell>
          <cell r="S1085">
            <v>736353.53306982783</v>
          </cell>
          <cell r="T1085">
            <v>736353.53306982783</v>
          </cell>
          <cell r="U1085">
            <v>736353.53306982783</v>
          </cell>
          <cell r="V1085">
            <v>736353.53306982783</v>
          </cell>
          <cell r="W1085">
            <v>736353.53306982783</v>
          </cell>
          <cell r="X1085">
            <v>736353.53306982783</v>
          </cell>
          <cell r="Y1085">
            <v>736353.53306982783</v>
          </cell>
          <cell r="Z1085">
            <v>736353.53306982783</v>
          </cell>
          <cell r="AA1085">
            <v>736353.53306982783</v>
          </cell>
          <cell r="AB1085">
            <v>736353.53306982783</v>
          </cell>
          <cell r="AC1085">
            <v>736353.53306982783</v>
          </cell>
          <cell r="AD1085">
            <v>736353.53306982783</v>
          </cell>
          <cell r="AE1085">
            <v>736353.53306982783</v>
          </cell>
          <cell r="AF1085">
            <v>736353.53306982783</v>
          </cell>
          <cell r="AG1085">
            <v>736353.53306982783</v>
          </cell>
          <cell r="AH1085">
            <v>736353.53306982783</v>
          </cell>
          <cell r="AI1085">
            <v>736353.53306982783</v>
          </cell>
          <cell r="AJ1085">
            <v>736353.53306982783</v>
          </cell>
          <cell r="AK1085">
            <v>736353.53306982783</v>
          </cell>
          <cell r="AL1085">
            <v>736353.53306982783</v>
          </cell>
          <cell r="AM1085">
            <v>736353.53306982783</v>
          </cell>
          <cell r="AN1085">
            <v>736353.53306982783</v>
          </cell>
          <cell r="AO1085">
            <v>736353.53306982783</v>
          </cell>
          <cell r="AP1085">
            <v>736353.53306982783</v>
          </cell>
          <cell r="AQ1085">
            <v>736353.53306982783</v>
          </cell>
          <cell r="AR1085">
            <v>736353.53306982783</v>
          </cell>
          <cell r="AS1085">
            <v>736353.53306982783</v>
          </cell>
          <cell r="AT1085">
            <v>736353.53306982783</v>
          </cell>
          <cell r="AU1085">
            <v>736353.53306982783</v>
          </cell>
          <cell r="AV1085">
            <v>736353.53306982783</v>
          </cell>
          <cell r="AW1085">
            <v>736353.53306982783</v>
          </cell>
          <cell r="AX1085">
            <v>736353.53306982783</v>
          </cell>
          <cell r="AY1085">
            <v>736353.53306982783</v>
          </cell>
          <cell r="AZ1085">
            <v>736353.53306982783</v>
          </cell>
          <cell r="BA1085">
            <v>736353.53306982783</v>
          </cell>
        </row>
        <row r="1086">
          <cell r="D1086">
            <v>20229.753506140445</v>
          </cell>
          <cell r="E1086">
            <v>29744.037788375161</v>
          </cell>
          <cell r="F1086">
            <v>43732.998708449384</v>
          </cell>
          <cell r="G1086">
            <v>64301.127830758931</v>
          </cell>
          <cell r="H1086">
            <v>94542.683154923317</v>
          </cell>
          <cell r="I1086">
            <v>271218.13278307347</v>
          </cell>
          <cell r="J1086">
            <v>325461.75933968817</v>
          </cell>
          <cell r="K1086">
            <v>390554.11120762577</v>
          </cell>
          <cell r="L1086">
            <v>468664.93344915094</v>
          </cell>
          <cell r="M1086">
            <v>562397.92013898108</v>
          </cell>
          <cell r="N1086">
            <v>674877.50416677725</v>
          </cell>
          <cell r="O1086">
            <v>809853.00500013272</v>
          </cell>
          <cell r="P1086">
            <v>809853.00500013272</v>
          </cell>
          <cell r="Q1086">
            <v>809853.00500013272</v>
          </cell>
          <cell r="R1086">
            <v>809853.00500013272</v>
          </cell>
          <cell r="S1086">
            <v>809853.00500013272</v>
          </cell>
          <cell r="T1086">
            <v>809853.00500013272</v>
          </cell>
          <cell r="U1086">
            <v>809853.00500013272</v>
          </cell>
          <cell r="V1086">
            <v>809853.00500013272</v>
          </cell>
          <cell r="W1086">
            <v>809853.00500013272</v>
          </cell>
          <cell r="X1086">
            <v>809853.00500013272</v>
          </cell>
          <cell r="Y1086">
            <v>809853.00500013272</v>
          </cell>
          <cell r="Z1086">
            <v>809853.00500013272</v>
          </cell>
          <cell r="AA1086">
            <v>809853.00500013272</v>
          </cell>
          <cell r="AB1086">
            <v>809853.00500013272</v>
          </cell>
          <cell r="AC1086">
            <v>809853.00500013272</v>
          </cell>
          <cell r="AD1086">
            <v>809853.00500013272</v>
          </cell>
          <cell r="AE1086">
            <v>809853.00500013272</v>
          </cell>
          <cell r="AF1086">
            <v>809853.00500013272</v>
          </cell>
          <cell r="AG1086">
            <v>809853.00500013272</v>
          </cell>
          <cell r="AH1086">
            <v>809853.00500013272</v>
          </cell>
          <cell r="AI1086">
            <v>809853.00500013272</v>
          </cell>
          <cell r="AJ1086">
            <v>809853.00500013272</v>
          </cell>
          <cell r="AK1086">
            <v>809853.00500013272</v>
          </cell>
          <cell r="AL1086">
            <v>809853.00500013272</v>
          </cell>
          <cell r="AM1086">
            <v>809853.00500013272</v>
          </cell>
          <cell r="AN1086">
            <v>809853.00500013272</v>
          </cell>
          <cell r="AO1086">
            <v>809853.00500013272</v>
          </cell>
          <cell r="AP1086">
            <v>809853.00500013272</v>
          </cell>
          <cell r="AQ1086">
            <v>809853.00500013272</v>
          </cell>
          <cell r="AR1086">
            <v>809853.00500013272</v>
          </cell>
          <cell r="AS1086">
            <v>809853.00500013272</v>
          </cell>
          <cell r="AT1086">
            <v>809853.00500013272</v>
          </cell>
          <cell r="AU1086">
            <v>809853.00500013272</v>
          </cell>
          <cell r="AV1086">
            <v>809853.00500013272</v>
          </cell>
          <cell r="AW1086">
            <v>809853.00500013272</v>
          </cell>
          <cell r="AX1086">
            <v>809853.00500013272</v>
          </cell>
          <cell r="AY1086">
            <v>809853.00500013272</v>
          </cell>
          <cell r="AZ1086">
            <v>809853.00500013272</v>
          </cell>
          <cell r="BA1086">
            <v>809853.00500013272</v>
          </cell>
        </row>
        <row r="1087">
          <cell r="D1087">
            <v>85207.100591715964</v>
          </cell>
          <cell r="E1087">
            <v>110769.23076923077</v>
          </cell>
          <cell r="F1087">
            <v>144000</v>
          </cell>
          <cell r="G1087">
            <v>187200</v>
          </cell>
          <cell r="H1087">
            <v>243360</v>
          </cell>
          <cell r="I1087">
            <v>316368</v>
          </cell>
          <cell r="J1087">
            <v>395460</v>
          </cell>
          <cell r="K1087">
            <v>494325</v>
          </cell>
          <cell r="L1087">
            <v>617906.25</v>
          </cell>
          <cell r="M1087">
            <v>772382.8125</v>
          </cell>
          <cell r="N1087">
            <v>965478.515625</v>
          </cell>
          <cell r="O1087">
            <v>1206848.14453125</v>
          </cell>
          <cell r="P1087">
            <v>1206848.14453125</v>
          </cell>
          <cell r="Q1087">
            <v>1206848.14453125</v>
          </cell>
          <cell r="R1087">
            <v>1206848.14453125</v>
          </cell>
          <cell r="S1087">
            <v>1206848.14453125</v>
          </cell>
          <cell r="T1087">
            <v>1206848.14453125</v>
          </cell>
          <cell r="U1087">
            <v>1206848.14453125</v>
          </cell>
          <cell r="V1087">
            <v>1206848.14453125</v>
          </cell>
          <cell r="W1087">
            <v>1206848.14453125</v>
          </cell>
          <cell r="X1087">
            <v>1206848.14453125</v>
          </cell>
          <cell r="Y1087">
            <v>1206848.14453125</v>
          </cell>
          <cell r="Z1087">
            <v>1206848.14453125</v>
          </cell>
          <cell r="AA1087">
            <v>1206848.14453125</v>
          </cell>
          <cell r="AB1087">
            <v>1206848.14453125</v>
          </cell>
          <cell r="AC1087">
            <v>1206848.14453125</v>
          </cell>
          <cell r="AD1087">
            <v>1206848.14453125</v>
          </cell>
          <cell r="AE1087">
            <v>1206848.14453125</v>
          </cell>
          <cell r="AF1087">
            <v>1206848.14453125</v>
          </cell>
          <cell r="AG1087">
            <v>1206848.14453125</v>
          </cell>
          <cell r="AH1087">
            <v>1206848.14453125</v>
          </cell>
          <cell r="AI1087">
            <v>1206848.14453125</v>
          </cell>
          <cell r="AJ1087">
            <v>1206848.14453125</v>
          </cell>
          <cell r="AK1087">
            <v>1206848.14453125</v>
          </cell>
          <cell r="AL1087">
            <v>1206848.14453125</v>
          </cell>
          <cell r="AM1087">
            <v>1206848.14453125</v>
          </cell>
          <cell r="AN1087">
            <v>1206848.14453125</v>
          </cell>
          <cell r="AO1087">
            <v>1206848.14453125</v>
          </cell>
          <cell r="AP1087">
            <v>1206848.14453125</v>
          </cell>
          <cell r="AQ1087">
            <v>1206848.14453125</v>
          </cell>
          <cell r="AR1087">
            <v>1206848.14453125</v>
          </cell>
          <cell r="AS1087">
            <v>1206848.14453125</v>
          </cell>
          <cell r="AT1087">
            <v>1206848.14453125</v>
          </cell>
          <cell r="AU1087">
            <v>1206848.14453125</v>
          </cell>
          <cell r="AV1087">
            <v>1206848.14453125</v>
          </cell>
          <cell r="AW1087">
            <v>1206848.14453125</v>
          </cell>
          <cell r="AX1087">
            <v>1206848.14453125</v>
          </cell>
          <cell r="AY1087">
            <v>1206848.14453125</v>
          </cell>
          <cell r="AZ1087">
            <v>1206848.14453125</v>
          </cell>
          <cell r="BA1087">
            <v>1206848.14453125</v>
          </cell>
        </row>
        <row r="1088"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P1088">
            <v>0</v>
          </cell>
          <cell r="AQ1088">
            <v>0</v>
          </cell>
          <cell r="AR1088">
            <v>0</v>
          </cell>
          <cell r="AS1088">
            <v>0</v>
          </cell>
          <cell r="AT1088">
            <v>0</v>
          </cell>
          <cell r="AU1088">
            <v>0</v>
          </cell>
          <cell r="AV1088">
            <v>0</v>
          </cell>
          <cell r="AW1088">
            <v>0</v>
          </cell>
          <cell r="AX1088">
            <v>0</v>
          </cell>
          <cell r="AY1088">
            <v>0</v>
          </cell>
          <cell r="AZ1088">
            <v>0</v>
          </cell>
          <cell r="BA1088">
            <v>0</v>
          </cell>
        </row>
        <row r="1089">
          <cell r="D1089">
            <v>89372.291982254028</v>
          </cell>
          <cell r="E1089">
            <v>106639.4630253962</v>
          </cell>
          <cell r="F1089">
            <v>127242.7373419369</v>
          </cell>
          <cell r="G1089">
            <v>151826.66666666657</v>
          </cell>
          <cell r="H1089">
            <v>181160.33333333343</v>
          </cell>
          <cell r="I1089">
            <v>181145.33333333343</v>
          </cell>
          <cell r="J1089">
            <v>217374.40000000011</v>
          </cell>
          <cell r="K1089">
            <v>260849.28000000012</v>
          </cell>
          <cell r="L1089">
            <v>313019.13600000012</v>
          </cell>
          <cell r="M1089">
            <v>375622.96320000011</v>
          </cell>
          <cell r="N1089">
            <v>450747.5558400001</v>
          </cell>
          <cell r="O1089">
            <v>540897.0670080001</v>
          </cell>
          <cell r="P1089">
            <v>540897.0670080001</v>
          </cell>
          <cell r="Q1089">
            <v>540897.0670080001</v>
          </cell>
          <cell r="R1089">
            <v>540897.0670080001</v>
          </cell>
          <cell r="S1089">
            <v>540897.0670080001</v>
          </cell>
          <cell r="T1089">
            <v>540897.0670080001</v>
          </cell>
          <cell r="U1089">
            <v>540897.0670080001</v>
          </cell>
          <cell r="V1089">
            <v>540897.0670080001</v>
          </cell>
          <cell r="W1089">
            <v>540897.0670080001</v>
          </cell>
          <cell r="X1089">
            <v>540897.0670080001</v>
          </cell>
          <cell r="Y1089">
            <v>540897.0670080001</v>
          </cell>
          <cell r="Z1089">
            <v>540897.0670080001</v>
          </cell>
          <cell r="AA1089">
            <v>540897.0670080001</v>
          </cell>
          <cell r="AB1089">
            <v>540897.0670080001</v>
          </cell>
          <cell r="AC1089">
            <v>540897.0670080001</v>
          </cell>
          <cell r="AD1089">
            <v>540897.0670080001</v>
          </cell>
          <cell r="AE1089">
            <v>540897.0670080001</v>
          </cell>
          <cell r="AF1089">
            <v>540897.0670080001</v>
          </cell>
          <cell r="AG1089">
            <v>540897.0670080001</v>
          </cell>
          <cell r="AH1089">
            <v>540897.0670080001</v>
          </cell>
          <cell r="AI1089">
            <v>540897.0670080001</v>
          </cell>
          <cell r="AJ1089">
            <v>540897.0670080001</v>
          </cell>
          <cell r="AK1089">
            <v>540897.0670080001</v>
          </cell>
          <cell r="AL1089">
            <v>540897.0670080001</v>
          </cell>
          <cell r="AM1089">
            <v>540897.0670080001</v>
          </cell>
          <cell r="AN1089">
            <v>540897.0670080001</v>
          </cell>
          <cell r="AO1089">
            <v>540897.0670080001</v>
          </cell>
          <cell r="AP1089">
            <v>540897.0670080001</v>
          </cell>
          <cell r="AQ1089">
            <v>540897.0670080001</v>
          </cell>
          <cell r="AR1089">
            <v>540897.0670080001</v>
          </cell>
          <cell r="AS1089">
            <v>540897.0670080001</v>
          </cell>
          <cell r="AT1089">
            <v>540897.0670080001</v>
          </cell>
          <cell r="AU1089">
            <v>540897.0670080001</v>
          </cell>
          <cell r="AV1089">
            <v>540897.0670080001</v>
          </cell>
          <cell r="AW1089">
            <v>540897.0670080001</v>
          </cell>
          <cell r="AX1089">
            <v>540897.0670080001</v>
          </cell>
          <cell r="AY1089">
            <v>540897.0670080001</v>
          </cell>
          <cell r="AZ1089">
            <v>540897.0670080001</v>
          </cell>
          <cell r="BA1089">
            <v>540897.0670080001</v>
          </cell>
        </row>
        <row r="1090">
          <cell r="D1090">
            <v>717183.19505255169</v>
          </cell>
          <cell r="E1090">
            <v>903758.99897047365</v>
          </cell>
          <cell r="F1090">
            <v>1138872.6532559968</v>
          </cell>
          <cell r="G1090">
            <v>1435151.32</v>
          </cell>
          <cell r="H1090">
            <v>1808507.128</v>
          </cell>
          <cell r="I1090">
            <v>2604651.128</v>
          </cell>
          <cell r="J1090">
            <v>3125581.3536</v>
          </cell>
          <cell r="K1090">
            <v>3750697.6243199999</v>
          </cell>
          <cell r="L1090">
            <v>4500837.1491839997</v>
          </cell>
          <cell r="M1090">
            <v>5401004.5790207991</v>
          </cell>
          <cell r="N1090">
            <v>6481205.494824959</v>
          </cell>
          <cell r="O1090">
            <v>7777446.59378995</v>
          </cell>
          <cell r="P1090">
            <v>7777446.59378995</v>
          </cell>
          <cell r="Q1090">
            <v>7777446.59378995</v>
          </cell>
          <cell r="R1090">
            <v>7777446.59378995</v>
          </cell>
          <cell r="S1090">
            <v>7777446.59378995</v>
          </cell>
          <cell r="T1090">
            <v>7777446.59378995</v>
          </cell>
          <cell r="U1090">
            <v>7777446.59378995</v>
          </cell>
          <cell r="V1090">
            <v>7777446.59378995</v>
          </cell>
          <cell r="W1090">
            <v>7777446.59378995</v>
          </cell>
          <cell r="X1090">
            <v>7777446.59378995</v>
          </cell>
          <cell r="Y1090">
            <v>7777446.59378995</v>
          </cell>
          <cell r="Z1090">
            <v>7777446.59378995</v>
          </cell>
          <cell r="AA1090">
            <v>7777446.59378995</v>
          </cell>
          <cell r="AB1090">
            <v>7777446.59378995</v>
          </cell>
          <cell r="AC1090">
            <v>7777446.59378995</v>
          </cell>
          <cell r="AD1090">
            <v>7777446.59378995</v>
          </cell>
          <cell r="AE1090">
            <v>7777446.59378995</v>
          </cell>
          <cell r="AF1090">
            <v>7777446.59378995</v>
          </cell>
          <cell r="AG1090">
            <v>7777446.59378995</v>
          </cell>
          <cell r="AH1090">
            <v>7777446.59378995</v>
          </cell>
          <cell r="AI1090">
            <v>7777446.59378995</v>
          </cell>
          <cell r="AJ1090">
            <v>7777446.59378995</v>
          </cell>
          <cell r="AK1090">
            <v>7777446.59378995</v>
          </cell>
          <cell r="AL1090">
            <v>7777446.59378995</v>
          </cell>
          <cell r="AM1090">
            <v>7777446.59378995</v>
          </cell>
          <cell r="AN1090">
            <v>7777446.59378995</v>
          </cell>
          <cell r="AO1090">
            <v>7777446.59378995</v>
          </cell>
          <cell r="AP1090">
            <v>7777446.59378995</v>
          </cell>
          <cell r="AQ1090">
            <v>7777446.59378995</v>
          </cell>
          <cell r="AR1090">
            <v>7777446.59378995</v>
          </cell>
          <cell r="AS1090">
            <v>7777446.59378995</v>
          </cell>
          <cell r="AT1090">
            <v>7777446.59378995</v>
          </cell>
          <cell r="AU1090">
            <v>7777446.59378995</v>
          </cell>
          <cell r="AV1090">
            <v>7777446.59378995</v>
          </cell>
          <cell r="AW1090">
            <v>7777446.59378995</v>
          </cell>
          <cell r="AX1090">
            <v>7777446.59378995</v>
          </cell>
          <cell r="AY1090">
            <v>7777446.59378995</v>
          </cell>
          <cell r="AZ1090">
            <v>7777446.59378995</v>
          </cell>
          <cell r="BA1090">
            <v>7777446.59378995</v>
          </cell>
        </row>
        <row r="1091">
          <cell r="D1091">
            <v>19742.66119726852</v>
          </cell>
          <cell r="E1091">
            <v>14742.756001706781</v>
          </cell>
          <cell r="F1091">
            <v>11009.096106857794</v>
          </cell>
          <cell r="G1091">
            <v>8221</v>
          </cell>
          <cell r="H1091">
            <v>6139</v>
          </cell>
          <cell r="I1091">
            <v>6280</v>
          </cell>
          <cell r="J1091">
            <v>7536</v>
          </cell>
          <cell r="K1091">
            <v>9043.1999999999989</v>
          </cell>
          <cell r="L1091">
            <v>10851.839999999998</v>
          </cell>
          <cell r="M1091">
            <v>13022.207999999997</v>
          </cell>
          <cell r="N1091">
            <v>15626.649599999995</v>
          </cell>
          <cell r="O1091">
            <v>18751.979519999993</v>
          </cell>
          <cell r="P1091">
            <v>18751.979519999993</v>
          </cell>
          <cell r="Q1091">
            <v>18751.979519999993</v>
          </cell>
          <cell r="R1091">
            <v>18751.979519999993</v>
          </cell>
          <cell r="S1091">
            <v>18751.979519999993</v>
          </cell>
          <cell r="T1091">
            <v>18751.979519999993</v>
          </cell>
          <cell r="U1091">
            <v>18751.979519999993</v>
          </cell>
          <cell r="V1091">
            <v>18751.979519999993</v>
          </cell>
          <cell r="W1091">
            <v>18751.979519999993</v>
          </cell>
          <cell r="X1091">
            <v>18751.979519999993</v>
          </cell>
          <cell r="Y1091">
            <v>18751.979519999993</v>
          </cell>
          <cell r="Z1091">
            <v>18751.979519999993</v>
          </cell>
          <cell r="AA1091">
            <v>18751.979519999993</v>
          </cell>
          <cell r="AB1091">
            <v>18751.979519999993</v>
          </cell>
          <cell r="AC1091">
            <v>18751.979519999993</v>
          </cell>
          <cell r="AD1091">
            <v>18751.979519999993</v>
          </cell>
          <cell r="AE1091">
            <v>18751.979519999993</v>
          </cell>
          <cell r="AF1091">
            <v>18751.979519999993</v>
          </cell>
          <cell r="AG1091">
            <v>18751.979519999993</v>
          </cell>
          <cell r="AH1091">
            <v>18751.979519999993</v>
          </cell>
          <cell r="AI1091">
            <v>18751.979519999993</v>
          </cell>
          <cell r="AJ1091">
            <v>18751.979519999993</v>
          </cell>
          <cell r="AK1091">
            <v>18751.979519999993</v>
          </cell>
          <cell r="AL1091">
            <v>18751.979519999993</v>
          </cell>
          <cell r="AM1091">
            <v>18751.979519999993</v>
          </cell>
          <cell r="AN1091">
            <v>18751.979519999993</v>
          </cell>
          <cell r="AO1091">
            <v>18751.979519999993</v>
          </cell>
          <cell r="AP1091">
            <v>18751.979519999993</v>
          </cell>
          <cell r="AQ1091">
            <v>18751.979519999993</v>
          </cell>
          <cell r="AR1091">
            <v>18751.979519999993</v>
          </cell>
          <cell r="AS1091">
            <v>18751.979519999993</v>
          </cell>
          <cell r="AT1091">
            <v>18751.979519999993</v>
          </cell>
          <cell r="AU1091">
            <v>18751.979519999993</v>
          </cell>
          <cell r="AV1091">
            <v>18751.979519999993</v>
          </cell>
          <cell r="AW1091">
            <v>18751.979519999993</v>
          </cell>
          <cell r="AX1091">
            <v>18751.979519999993</v>
          </cell>
          <cell r="AY1091">
            <v>18751.979519999993</v>
          </cell>
          <cell r="AZ1091">
            <v>18751.979519999993</v>
          </cell>
          <cell r="BA1091">
            <v>18751.979519999993</v>
          </cell>
        </row>
        <row r="1092">
          <cell r="D1092">
            <v>1</v>
          </cell>
          <cell r="E1092">
            <v>1</v>
          </cell>
          <cell r="F1092">
            <v>1</v>
          </cell>
          <cell r="G1092">
            <v>1</v>
          </cell>
          <cell r="H1092">
            <v>1</v>
          </cell>
          <cell r="I1092">
            <v>1</v>
          </cell>
          <cell r="J1092">
            <v>1</v>
          </cell>
          <cell r="K1092">
            <v>1</v>
          </cell>
          <cell r="L1092">
            <v>1</v>
          </cell>
          <cell r="M1092">
            <v>1</v>
          </cell>
          <cell r="N1092">
            <v>1</v>
          </cell>
          <cell r="O1092">
            <v>1</v>
          </cell>
          <cell r="P1092">
            <v>1</v>
          </cell>
          <cell r="Q1092">
            <v>1</v>
          </cell>
          <cell r="R1092">
            <v>1</v>
          </cell>
          <cell r="S1092">
            <v>1</v>
          </cell>
          <cell r="T1092">
            <v>1</v>
          </cell>
          <cell r="U1092">
            <v>1</v>
          </cell>
          <cell r="V1092">
            <v>1</v>
          </cell>
          <cell r="W1092">
            <v>1</v>
          </cell>
          <cell r="X1092">
            <v>1</v>
          </cell>
          <cell r="Y1092">
            <v>1</v>
          </cell>
          <cell r="Z1092">
            <v>1</v>
          </cell>
          <cell r="AA1092">
            <v>1</v>
          </cell>
          <cell r="AB1092">
            <v>1</v>
          </cell>
          <cell r="AC1092">
            <v>1</v>
          </cell>
          <cell r="AD1092">
            <v>1</v>
          </cell>
          <cell r="AE1092">
            <v>1</v>
          </cell>
          <cell r="AF1092">
            <v>1</v>
          </cell>
          <cell r="AG1092">
            <v>1</v>
          </cell>
          <cell r="AH1092">
            <v>1</v>
          </cell>
          <cell r="AI1092">
            <v>1</v>
          </cell>
          <cell r="AJ1092">
            <v>1</v>
          </cell>
          <cell r="AK1092">
            <v>1</v>
          </cell>
          <cell r="AL1092">
            <v>1</v>
          </cell>
          <cell r="AM1092">
            <v>1</v>
          </cell>
          <cell r="AN1092">
            <v>1</v>
          </cell>
          <cell r="AO1092">
            <v>1</v>
          </cell>
          <cell r="AP1092">
            <v>1</v>
          </cell>
          <cell r="AQ1092">
            <v>1</v>
          </cell>
          <cell r="AR1092">
            <v>1</v>
          </cell>
          <cell r="AS1092">
            <v>1</v>
          </cell>
          <cell r="AT1092">
            <v>1</v>
          </cell>
          <cell r="AU1092">
            <v>1</v>
          </cell>
          <cell r="AV1092">
            <v>1</v>
          </cell>
          <cell r="AW1092">
            <v>1</v>
          </cell>
          <cell r="AX1092">
            <v>1</v>
          </cell>
          <cell r="AY1092">
            <v>1</v>
          </cell>
          <cell r="AZ1092">
            <v>1</v>
          </cell>
          <cell r="BA1092">
            <v>1</v>
          </cell>
        </row>
        <row r="1093">
          <cell r="D1093">
            <v>1269191.4329344798</v>
          </cell>
          <cell r="E1093">
            <v>1385620.4381355536</v>
          </cell>
          <cell r="F1093">
            <v>1512730.0332778704</v>
          </cell>
          <cell r="G1093">
            <v>1651500</v>
          </cell>
          <cell r="H1093">
            <v>1803000</v>
          </cell>
          <cell r="I1093">
            <v>1978500</v>
          </cell>
          <cell r="J1093">
            <v>2473125</v>
          </cell>
          <cell r="K1093">
            <v>3091406.25</v>
          </cell>
          <cell r="L1093">
            <v>3864257.8125</v>
          </cell>
          <cell r="M1093">
            <v>4830322.265625</v>
          </cell>
          <cell r="N1093">
            <v>6037902.83203125</v>
          </cell>
          <cell r="O1093">
            <v>7547378.5400390625</v>
          </cell>
          <cell r="P1093">
            <v>7547378.5400390625</v>
          </cell>
          <cell r="Q1093">
            <v>7547378.5400390625</v>
          </cell>
          <cell r="R1093">
            <v>7547378.5400390625</v>
          </cell>
          <cell r="S1093">
            <v>7547378.5400390625</v>
          </cell>
          <cell r="T1093">
            <v>7547378.5400390625</v>
          </cell>
          <cell r="U1093">
            <v>7547378.5400390625</v>
          </cell>
          <cell r="V1093">
            <v>7547378.5400390625</v>
          </cell>
          <cell r="W1093">
            <v>7547378.5400390625</v>
          </cell>
          <cell r="X1093">
            <v>7547378.5400390625</v>
          </cell>
          <cell r="Y1093">
            <v>7547378.5400390625</v>
          </cell>
          <cell r="Z1093">
            <v>7547378.5400390625</v>
          </cell>
          <cell r="AA1093">
            <v>7547378.5400390625</v>
          </cell>
          <cell r="AB1093">
            <v>7547378.5400390625</v>
          </cell>
          <cell r="AC1093">
            <v>7547378.5400390625</v>
          </cell>
          <cell r="AD1093">
            <v>7547378.5400390625</v>
          </cell>
          <cell r="AE1093">
            <v>7547378.5400390625</v>
          </cell>
          <cell r="AF1093">
            <v>7547378.5400390625</v>
          </cell>
          <cell r="AG1093">
            <v>7547378.5400390625</v>
          </cell>
          <cell r="AH1093">
            <v>7547378.5400390625</v>
          </cell>
          <cell r="AI1093">
            <v>7547378.5400390625</v>
          </cell>
          <cell r="AJ1093">
            <v>7547378.5400390625</v>
          </cell>
          <cell r="AK1093">
            <v>7547378.5400390625</v>
          </cell>
          <cell r="AL1093">
            <v>7547378.5400390625</v>
          </cell>
          <cell r="AM1093">
            <v>7547378.5400390625</v>
          </cell>
          <cell r="AN1093">
            <v>7547378.5400390625</v>
          </cell>
          <cell r="AO1093">
            <v>7547378.5400390625</v>
          </cell>
          <cell r="AP1093">
            <v>7547378.5400390625</v>
          </cell>
          <cell r="AQ1093">
            <v>7547378.5400390625</v>
          </cell>
          <cell r="AR1093">
            <v>7547378.5400390625</v>
          </cell>
          <cell r="AS1093">
            <v>7547378.5400390625</v>
          </cell>
          <cell r="AT1093">
            <v>7547378.5400390625</v>
          </cell>
          <cell r="AU1093">
            <v>7547378.5400390625</v>
          </cell>
          <cell r="AV1093">
            <v>7547378.5400390625</v>
          </cell>
          <cell r="AW1093">
            <v>7547378.5400390625</v>
          </cell>
          <cell r="AX1093">
            <v>7547378.5400390625</v>
          </cell>
          <cell r="AY1093">
            <v>7547378.5400390625</v>
          </cell>
          <cell r="AZ1093">
            <v>7547378.5400390625</v>
          </cell>
          <cell r="BA1093">
            <v>7547378.5400390625</v>
          </cell>
        </row>
        <row r="1094"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  <cell r="AP1094">
            <v>0</v>
          </cell>
          <cell r="AQ1094">
            <v>0</v>
          </cell>
          <cell r="AR1094">
            <v>0</v>
          </cell>
          <cell r="AS1094">
            <v>0</v>
          </cell>
          <cell r="AT1094">
            <v>0</v>
          </cell>
          <cell r="AU1094">
            <v>0</v>
          </cell>
          <cell r="AV1094">
            <v>0</v>
          </cell>
          <cell r="AW1094">
            <v>0</v>
          </cell>
          <cell r="AX1094">
            <v>0</v>
          </cell>
          <cell r="AY1094">
            <v>0</v>
          </cell>
          <cell r="AZ1094">
            <v>0</v>
          </cell>
          <cell r="BA1094">
            <v>0</v>
          </cell>
        </row>
        <row r="1095">
          <cell r="D1095">
            <v>5874.4911429527974</v>
          </cell>
          <cell r="E1095">
            <v>6772.5177411001823</v>
          </cell>
          <cell r="F1095">
            <v>8149.0910735099069</v>
          </cell>
          <cell r="G1095">
            <v>7901.9823480867053</v>
          </cell>
          <cell r="H1095">
            <v>8868.5303089453137</v>
          </cell>
          <cell r="I1095">
            <v>8810.3104238993874</v>
          </cell>
          <cell r="J1095">
            <v>9691.3414662893265</v>
          </cell>
          <cell r="K1095">
            <v>10660.475612918261</v>
          </cell>
          <cell r="L1095">
            <v>11726.523174210088</v>
          </cell>
          <cell r="M1095">
            <v>12899.175491631098</v>
          </cell>
          <cell r="N1095">
            <v>14189.093040794209</v>
          </cell>
          <cell r="O1095">
            <v>15608.00234487363</v>
          </cell>
          <cell r="P1095">
            <v>15608.00234487363</v>
          </cell>
          <cell r="Q1095">
            <v>15608.00234487363</v>
          </cell>
          <cell r="R1095">
            <v>15608.00234487363</v>
          </cell>
          <cell r="S1095">
            <v>15608.00234487363</v>
          </cell>
          <cell r="T1095">
            <v>15608.00234487363</v>
          </cell>
          <cell r="U1095">
            <v>15608.00234487363</v>
          </cell>
          <cell r="V1095">
            <v>15608.00234487363</v>
          </cell>
          <cell r="W1095">
            <v>15608.00234487363</v>
          </cell>
          <cell r="X1095">
            <v>15608.00234487363</v>
          </cell>
          <cell r="Y1095">
            <v>15608.00234487363</v>
          </cell>
          <cell r="Z1095">
            <v>15608.00234487363</v>
          </cell>
          <cell r="AA1095">
            <v>15608.00234487363</v>
          </cell>
          <cell r="AB1095">
            <v>15608.00234487363</v>
          </cell>
          <cell r="AC1095">
            <v>15608.00234487363</v>
          </cell>
          <cell r="AD1095">
            <v>15608.00234487363</v>
          </cell>
          <cell r="AE1095">
            <v>15608.00234487363</v>
          </cell>
          <cell r="AF1095">
            <v>15608.00234487363</v>
          </cell>
          <cell r="AG1095">
            <v>15608.00234487363</v>
          </cell>
          <cell r="AH1095">
            <v>15608.00234487363</v>
          </cell>
          <cell r="AI1095">
            <v>15608.00234487363</v>
          </cell>
          <cell r="AJ1095">
            <v>15608.00234487363</v>
          </cell>
          <cell r="AK1095">
            <v>15608.00234487363</v>
          </cell>
          <cell r="AL1095">
            <v>15608.00234487363</v>
          </cell>
          <cell r="AM1095">
            <v>15608.00234487363</v>
          </cell>
          <cell r="AN1095">
            <v>15608.00234487363</v>
          </cell>
          <cell r="AO1095">
            <v>15608.00234487363</v>
          </cell>
          <cell r="AP1095">
            <v>15608.00234487363</v>
          </cell>
          <cell r="AQ1095">
            <v>15608.00234487363</v>
          </cell>
          <cell r="AR1095">
            <v>15608.00234487363</v>
          </cell>
          <cell r="AS1095">
            <v>15608.00234487363</v>
          </cell>
          <cell r="AT1095">
            <v>15608.00234487363</v>
          </cell>
          <cell r="AU1095">
            <v>15608.00234487363</v>
          </cell>
          <cell r="AV1095">
            <v>15608.00234487363</v>
          </cell>
          <cell r="AW1095">
            <v>15608.00234487363</v>
          </cell>
          <cell r="AX1095">
            <v>15608.00234487363</v>
          </cell>
          <cell r="AY1095">
            <v>15608.00234487363</v>
          </cell>
          <cell r="AZ1095">
            <v>15608.00234487363</v>
          </cell>
          <cell r="BA1095">
            <v>15608.00234487363</v>
          </cell>
        </row>
        <row r="1096">
          <cell r="D1096">
            <v>2630.5459357359346</v>
          </cell>
          <cell r="E1096">
            <v>2914.7703475702951</v>
          </cell>
          <cell r="F1096">
            <v>3229.7045505492028</v>
          </cell>
          <cell r="G1096">
            <v>3578.6666666666661</v>
          </cell>
          <cell r="H1096">
            <v>3965.3333333333339</v>
          </cell>
          <cell r="I1096">
            <v>4281.3333333333339</v>
          </cell>
          <cell r="J1096">
            <v>4709.4666666666681</v>
          </cell>
          <cell r="K1096">
            <v>5180.4133333333357</v>
          </cell>
          <cell r="L1096">
            <v>5698.4546666666702</v>
          </cell>
          <cell r="M1096">
            <v>6268.3001333333377</v>
          </cell>
          <cell r="N1096">
            <v>6895.1301466666719</v>
          </cell>
          <cell r="O1096">
            <v>7584.6431613333398</v>
          </cell>
          <cell r="P1096">
            <v>7584.6431613333398</v>
          </cell>
          <cell r="Q1096">
            <v>7584.6431613333398</v>
          </cell>
          <cell r="R1096">
            <v>7584.6431613333398</v>
          </cell>
          <cell r="S1096">
            <v>7584.6431613333398</v>
          </cell>
          <cell r="T1096">
            <v>7584.6431613333398</v>
          </cell>
          <cell r="U1096">
            <v>7584.6431613333398</v>
          </cell>
          <cell r="V1096">
            <v>7584.6431613333398</v>
          </cell>
          <cell r="W1096">
            <v>7584.6431613333398</v>
          </cell>
          <cell r="X1096">
            <v>7584.6431613333398</v>
          </cell>
          <cell r="Y1096">
            <v>7584.6431613333398</v>
          </cell>
          <cell r="Z1096">
            <v>7584.6431613333398</v>
          </cell>
          <cell r="AA1096">
            <v>7584.6431613333398</v>
          </cell>
          <cell r="AB1096">
            <v>7584.6431613333398</v>
          </cell>
          <cell r="AC1096">
            <v>7584.6431613333398</v>
          </cell>
          <cell r="AD1096">
            <v>7584.6431613333398</v>
          </cell>
          <cell r="AE1096">
            <v>7584.6431613333398</v>
          </cell>
          <cell r="AF1096">
            <v>7584.6431613333398</v>
          </cell>
          <cell r="AG1096">
            <v>7584.6431613333398</v>
          </cell>
          <cell r="AH1096">
            <v>7584.6431613333398</v>
          </cell>
          <cell r="AI1096">
            <v>7584.6431613333398</v>
          </cell>
          <cell r="AJ1096">
            <v>7584.6431613333398</v>
          </cell>
          <cell r="AK1096">
            <v>7584.6431613333398</v>
          </cell>
          <cell r="AL1096">
            <v>7584.6431613333398</v>
          </cell>
          <cell r="AM1096">
            <v>7584.6431613333398</v>
          </cell>
          <cell r="AN1096">
            <v>7584.6431613333398</v>
          </cell>
          <cell r="AO1096">
            <v>7584.6431613333398</v>
          </cell>
          <cell r="AP1096">
            <v>7584.6431613333398</v>
          </cell>
          <cell r="AQ1096">
            <v>7584.6431613333398</v>
          </cell>
          <cell r="AR1096">
            <v>7584.6431613333398</v>
          </cell>
          <cell r="AS1096">
            <v>7584.6431613333398</v>
          </cell>
          <cell r="AT1096">
            <v>7584.6431613333398</v>
          </cell>
          <cell r="AU1096">
            <v>7584.6431613333398</v>
          </cell>
          <cell r="AV1096">
            <v>7584.6431613333398</v>
          </cell>
          <cell r="AW1096">
            <v>7584.6431613333398</v>
          </cell>
          <cell r="AX1096">
            <v>7584.6431613333398</v>
          </cell>
          <cell r="AY1096">
            <v>7584.6431613333398</v>
          </cell>
          <cell r="AZ1096">
            <v>7584.6431613333398</v>
          </cell>
          <cell r="BA1096">
            <v>7584.6431613333398</v>
          </cell>
        </row>
        <row r="1097"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P1097">
            <v>0</v>
          </cell>
          <cell r="AQ1097">
            <v>0</v>
          </cell>
          <cell r="AR1097">
            <v>0</v>
          </cell>
          <cell r="AS1097">
            <v>0</v>
          </cell>
          <cell r="AT1097">
            <v>0</v>
          </cell>
          <cell r="AU1097">
            <v>0</v>
          </cell>
          <cell r="AV1097">
            <v>0</v>
          </cell>
          <cell r="AW1097">
            <v>0</v>
          </cell>
          <cell r="AX1097">
            <v>0</v>
          </cell>
          <cell r="AY1097">
            <v>0</v>
          </cell>
          <cell r="AZ1097">
            <v>0</v>
          </cell>
          <cell r="BA1097">
            <v>0</v>
          </cell>
        </row>
        <row r="1098">
          <cell r="D1098">
            <v>190</v>
          </cell>
          <cell r="E1098">
            <v>200</v>
          </cell>
          <cell r="F1098">
            <v>203</v>
          </cell>
          <cell r="G1098">
            <v>211</v>
          </cell>
          <cell r="H1098">
            <v>245</v>
          </cell>
          <cell r="I1098">
            <v>219</v>
          </cell>
          <cell r="J1098">
            <v>220.64250000000001</v>
          </cell>
          <cell r="K1098">
            <v>222.29731875000002</v>
          </cell>
          <cell r="L1098">
            <v>223.96454864062503</v>
          </cell>
          <cell r="M1098">
            <v>225.64428275542971</v>
          </cell>
          <cell r="N1098">
            <v>227.33661487609544</v>
          </cell>
          <cell r="O1098">
            <v>229.04163948766617</v>
          </cell>
          <cell r="P1098">
            <v>229.04163948766617</v>
          </cell>
          <cell r="Q1098">
            <v>229.04163948766617</v>
          </cell>
          <cell r="R1098">
            <v>229.04163948766617</v>
          </cell>
          <cell r="S1098">
            <v>229.04163948766617</v>
          </cell>
          <cell r="T1098">
            <v>229.04163948766617</v>
          </cell>
          <cell r="U1098">
            <v>229.04163948766617</v>
          </cell>
          <cell r="V1098">
            <v>229.04163948766617</v>
          </cell>
          <cell r="W1098">
            <v>229.04163948766617</v>
          </cell>
          <cell r="X1098">
            <v>229.04163948766617</v>
          </cell>
          <cell r="Y1098">
            <v>229.04163948766617</v>
          </cell>
          <cell r="Z1098">
            <v>229.04163948766617</v>
          </cell>
          <cell r="AA1098">
            <v>229.04163948766617</v>
          </cell>
          <cell r="AB1098">
            <v>229.04163948766617</v>
          </cell>
          <cell r="AC1098">
            <v>229.04163948766617</v>
          </cell>
          <cell r="AD1098">
            <v>229.04163948766617</v>
          </cell>
          <cell r="AE1098">
            <v>229.04163948766617</v>
          </cell>
          <cell r="AF1098">
            <v>229.04163948766617</v>
          </cell>
          <cell r="AG1098">
            <v>229.04163948766617</v>
          </cell>
          <cell r="AH1098">
            <v>229.04163948766617</v>
          </cell>
          <cell r="AI1098">
            <v>229.04163948766617</v>
          </cell>
          <cell r="AJ1098">
            <v>229.04163948766617</v>
          </cell>
          <cell r="AK1098">
            <v>229.04163948766617</v>
          </cell>
          <cell r="AL1098">
            <v>229.04163948766617</v>
          </cell>
          <cell r="AM1098">
            <v>229.04163948766617</v>
          </cell>
          <cell r="AN1098">
            <v>229.04163948766617</v>
          </cell>
          <cell r="AO1098">
            <v>229.04163948766617</v>
          </cell>
          <cell r="AP1098">
            <v>229.04163948766617</v>
          </cell>
          <cell r="AQ1098">
            <v>229.04163948766617</v>
          </cell>
          <cell r="AR1098">
            <v>229.04163948766617</v>
          </cell>
          <cell r="AS1098">
            <v>229.04163948766617</v>
          </cell>
          <cell r="AT1098">
            <v>229.04163948766617</v>
          </cell>
          <cell r="AU1098">
            <v>229.04163948766617</v>
          </cell>
          <cell r="AV1098">
            <v>229.04163948766617</v>
          </cell>
          <cell r="AW1098">
            <v>229.04163948766617</v>
          </cell>
          <cell r="AX1098">
            <v>229.04163948766617</v>
          </cell>
          <cell r="AY1098">
            <v>229.04163948766617</v>
          </cell>
          <cell r="AZ1098">
            <v>229.04163948766617</v>
          </cell>
          <cell r="BA1098">
            <v>229.04163948766617</v>
          </cell>
        </row>
        <row r="1099">
          <cell r="D1099">
            <v>26</v>
          </cell>
          <cell r="E1099">
            <v>38</v>
          </cell>
          <cell r="F1099">
            <v>44</v>
          </cell>
          <cell r="G1099">
            <v>57</v>
          </cell>
          <cell r="H1099">
            <v>73</v>
          </cell>
          <cell r="I1099">
            <v>77</v>
          </cell>
          <cell r="J1099">
            <v>100.10000000000001</v>
          </cell>
          <cell r="K1099">
            <v>130.13000000000002</v>
          </cell>
          <cell r="L1099">
            <v>169.16900000000004</v>
          </cell>
          <cell r="M1099">
            <v>219.91970000000006</v>
          </cell>
          <cell r="N1099">
            <v>285.89561000000009</v>
          </cell>
          <cell r="O1099">
            <v>371.66429300000016</v>
          </cell>
          <cell r="P1099">
            <v>371.66429300000016</v>
          </cell>
          <cell r="Q1099">
            <v>371.66429300000016</v>
          </cell>
          <cell r="R1099">
            <v>371.66429300000016</v>
          </cell>
          <cell r="S1099">
            <v>371.66429300000016</v>
          </cell>
          <cell r="T1099">
            <v>371.66429300000016</v>
          </cell>
          <cell r="U1099">
            <v>371.66429300000016</v>
          </cell>
          <cell r="V1099">
            <v>371.66429300000016</v>
          </cell>
          <cell r="W1099">
            <v>371.66429300000016</v>
          </cell>
          <cell r="X1099">
            <v>371.66429300000016</v>
          </cell>
          <cell r="Y1099">
            <v>371.66429300000016</v>
          </cell>
          <cell r="Z1099">
            <v>371.66429300000016</v>
          </cell>
          <cell r="AA1099">
            <v>371.66429300000016</v>
          </cell>
          <cell r="AB1099">
            <v>371.66429300000016</v>
          </cell>
          <cell r="AC1099">
            <v>371.66429300000016</v>
          </cell>
          <cell r="AD1099">
            <v>371.66429300000016</v>
          </cell>
          <cell r="AE1099">
            <v>371.66429300000016</v>
          </cell>
          <cell r="AF1099">
            <v>371.66429300000016</v>
          </cell>
          <cell r="AG1099">
            <v>371.66429300000016</v>
          </cell>
          <cell r="AH1099">
            <v>371.66429300000016</v>
          </cell>
          <cell r="AI1099">
            <v>371.66429300000016</v>
          </cell>
          <cell r="AJ1099">
            <v>371.66429300000016</v>
          </cell>
          <cell r="AK1099">
            <v>371.66429300000016</v>
          </cell>
          <cell r="AL1099">
            <v>371.66429300000016</v>
          </cell>
          <cell r="AM1099">
            <v>371.66429300000016</v>
          </cell>
          <cell r="AN1099">
            <v>371.66429300000016</v>
          </cell>
          <cell r="AO1099">
            <v>371.66429300000016</v>
          </cell>
          <cell r="AP1099">
            <v>371.66429300000016</v>
          </cell>
          <cell r="AQ1099">
            <v>371.66429300000016</v>
          </cell>
          <cell r="AR1099">
            <v>371.66429300000016</v>
          </cell>
          <cell r="AS1099">
            <v>371.66429300000016</v>
          </cell>
          <cell r="AT1099">
            <v>371.66429300000016</v>
          </cell>
          <cell r="AU1099">
            <v>371.66429300000016</v>
          </cell>
          <cell r="AV1099">
            <v>371.66429300000016</v>
          </cell>
          <cell r="AW1099">
            <v>371.66429300000016</v>
          </cell>
          <cell r="AX1099">
            <v>371.66429300000016</v>
          </cell>
          <cell r="AY1099">
            <v>371.66429300000016</v>
          </cell>
          <cell r="AZ1099">
            <v>371.66429300000016</v>
          </cell>
          <cell r="BA1099">
            <v>371.66429300000016</v>
          </cell>
        </row>
        <row r="1100">
          <cell r="D1100">
            <v>23128.032999999999</v>
          </cell>
          <cell r="E1100">
            <v>40056.543333333328</v>
          </cell>
          <cell r="F1100">
            <v>59188.066999999995</v>
          </cell>
          <cell r="G1100">
            <v>89823.971250000002</v>
          </cell>
          <cell r="H1100">
            <v>96085.099000000002</v>
          </cell>
          <cell r="I1100">
            <v>115394.8925</v>
          </cell>
          <cell r="J1100">
            <v>144243.61562500001</v>
          </cell>
          <cell r="K1100">
            <v>180304.51953125</v>
          </cell>
          <cell r="L1100">
            <v>225380.6494140625</v>
          </cell>
          <cell r="M1100">
            <v>281725.81176757813</v>
          </cell>
          <cell r="N1100">
            <v>352157.26470947266</v>
          </cell>
          <cell r="O1100">
            <v>440196.58088684082</v>
          </cell>
          <cell r="P1100">
            <v>440196.58088684082</v>
          </cell>
          <cell r="Q1100">
            <v>440196.58088684082</v>
          </cell>
          <cell r="R1100">
            <v>440196.58088684082</v>
          </cell>
          <cell r="S1100">
            <v>440196.58088684082</v>
          </cell>
          <cell r="T1100">
            <v>440196.58088684082</v>
          </cell>
          <cell r="U1100">
            <v>440196.58088684082</v>
          </cell>
          <cell r="V1100">
            <v>440196.58088684082</v>
          </cell>
          <cell r="W1100">
            <v>440196.58088684082</v>
          </cell>
          <cell r="X1100">
            <v>440196.58088684082</v>
          </cell>
          <cell r="Y1100">
            <v>440196.58088684082</v>
          </cell>
          <cell r="Z1100">
            <v>440196.58088684082</v>
          </cell>
          <cell r="AA1100">
            <v>440196.58088684082</v>
          </cell>
          <cell r="AB1100">
            <v>440196.58088684082</v>
          </cell>
          <cell r="AC1100">
            <v>440196.58088684082</v>
          </cell>
          <cell r="AD1100">
            <v>440196.58088684082</v>
          </cell>
          <cell r="AE1100">
            <v>440196.58088684082</v>
          </cell>
          <cell r="AF1100">
            <v>440196.58088684082</v>
          </cell>
          <cell r="AG1100">
            <v>440196.58088684082</v>
          </cell>
          <cell r="AH1100">
            <v>440196.58088684082</v>
          </cell>
          <cell r="AI1100">
            <v>440196.58088684082</v>
          </cell>
          <cell r="AJ1100">
            <v>440196.58088684082</v>
          </cell>
          <cell r="AK1100">
            <v>440196.58088684082</v>
          </cell>
          <cell r="AL1100">
            <v>440196.58088684082</v>
          </cell>
          <cell r="AM1100">
            <v>440196.58088684082</v>
          </cell>
          <cell r="AN1100">
            <v>440196.58088684082</v>
          </cell>
          <cell r="AO1100">
            <v>440196.58088684082</v>
          </cell>
          <cell r="AP1100">
            <v>440196.58088684082</v>
          </cell>
          <cell r="AQ1100">
            <v>440196.58088684082</v>
          </cell>
          <cell r="AR1100">
            <v>440196.58088684082</v>
          </cell>
          <cell r="AS1100">
            <v>440196.58088684082</v>
          </cell>
          <cell r="AT1100">
            <v>440196.58088684082</v>
          </cell>
          <cell r="AU1100">
            <v>440196.58088684082</v>
          </cell>
          <cell r="AV1100">
            <v>440196.58088684082</v>
          </cell>
          <cell r="AW1100">
            <v>440196.58088684082</v>
          </cell>
          <cell r="AX1100">
            <v>440196.58088684082</v>
          </cell>
          <cell r="AY1100">
            <v>440196.58088684082</v>
          </cell>
          <cell r="AZ1100">
            <v>440196.58088684082</v>
          </cell>
          <cell r="BA1100">
            <v>440196.58088684082</v>
          </cell>
        </row>
        <row r="1101"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T1101">
            <v>0</v>
          </cell>
          <cell r="AU1101">
            <v>0</v>
          </cell>
          <cell r="AV1101">
            <v>0</v>
          </cell>
          <cell r="AW1101">
            <v>0</v>
          </cell>
          <cell r="AX1101">
            <v>0</v>
          </cell>
          <cell r="AY1101">
            <v>0</v>
          </cell>
          <cell r="AZ1101">
            <v>0</v>
          </cell>
          <cell r="BA1101">
            <v>0</v>
          </cell>
        </row>
        <row r="1102">
          <cell r="D1102">
            <v>47719</v>
          </cell>
          <cell r="E1102">
            <v>43891</v>
          </cell>
          <cell r="F1102">
            <v>37682</v>
          </cell>
          <cell r="G1102">
            <v>24322</v>
          </cell>
          <cell r="H1102">
            <v>26736</v>
          </cell>
          <cell r="I1102">
            <v>29819</v>
          </cell>
          <cell r="J1102">
            <v>29669.904999999999</v>
          </cell>
          <cell r="K1102">
            <v>29521.555474999997</v>
          </cell>
          <cell r="L1102">
            <v>29373.947697624997</v>
          </cell>
          <cell r="M1102">
            <v>29227.077959136874</v>
          </cell>
          <cell r="N1102">
            <v>29080.94256934119</v>
          </cell>
          <cell r="O1102">
            <v>28935.537856494484</v>
          </cell>
          <cell r="P1102">
            <v>28935.537856494484</v>
          </cell>
          <cell r="Q1102">
            <v>28935.537856494484</v>
          </cell>
          <cell r="R1102">
            <v>28935.537856494484</v>
          </cell>
          <cell r="S1102">
            <v>28935.537856494484</v>
          </cell>
          <cell r="T1102">
            <v>28935.537856494484</v>
          </cell>
          <cell r="U1102">
            <v>28935.537856494484</v>
          </cell>
          <cell r="V1102">
            <v>28935.537856494484</v>
          </cell>
          <cell r="W1102">
            <v>28935.537856494484</v>
          </cell>
          <cell r="X1102">
            <v>28935.537856494484</v>
          </cell>
          <cell r="Y1102">
            <v>28935.537856494484</v>
          </cell>
          <cell r="Z1102">
            <v>28935.537856494484</v>
          </cell>
          <cell r="AA1102">
            <v>28935.537856494484</v>
          </cell>
          <cell r="AB1102">
            <v>28935.537856494484</v>
          </cell>
          <cell r="AC1102">
            <v>28935.537856494484</v>
          </cell>
          <cell r="AD1102">
            <v>28935.537856494484</v>
          </cell>
          <cell r="AE1102">
            <v>28935.537856494484</v>
          </cell>
          <cell r="AF1102">
            <v>28935.537856494484</v>
          </cell>
          <cell r="AG1102">
            <v>28935.537856494484</v>
          </cell>
          <cell r="AH1102">
            <v>28935.537856494484</v>
          </cell>
          <cell r="AI1102">
            <v>28935.537856494484</v>
          </cell>
          <cell r="AJ1102">
            <v>28935.537856494484</v>
          </cell>
          <cell r="AK1102">
            <v>28935.537856494484</v>
          </cell>
          <cell r="AL1102">
            <v>28935.537856494484</v>
          </cell>
          <cell r="AM1102">
            <v>28935.537856494484</v>
          </cell>
          <cell r="AN1102">
            <v>28935.537856494484</v>
          </cell>
          <cell r="AO1102">
            <v>28935.537856494484</v>
          </cell>
          <cell r="AP1102">
            <v>28935.537856494484</v>
          </cell>
          <cell r="AQ1102">
            <v>28935.537856494484</v>
          </cell>
          <cell r="AR1102">
            <v>28935.537856494484</v>
          </cell>
          <cell r="AS1102">
            <v>28935.537856494484</v>
          </cell>
          <cell r="AT1102">
            <v>28935.537856494484</v>
          </cell>
          <cell r="AU1102">
            <v>28935.537856494484</v>
          </cell>
          <cell r="AV1102">
            <v>28935.537856494484</v>
          </cell>
          <cell r="AW1102">
            <v>28935.537856494484</v>
          </cell>
          <cell r="AX1102">
            <v>28935.537856494484</v>
          </cell>
          <cell r="AY1102">
            <v>28935.537856494484</v>
          </cell>
          <cell r="AZ1102">
            <v>28935.537856494484</v>
          </cell>
          <cell r="BA1102">
            <v>28935.537856494484</v>
          </cell>
        </row>
        <row r="1103">
          <cell r="D1103">
            <v>9525</v>
          </cell>
          <cell r="E1103">
            <v>22745</v>
          </cell>
          <cell r="F1103">
            <v>36876</v>
          </cell>
          <cell r="G1103">
            <v>55034</v>
          </cell>
          <cell r="H1103">
            <v>59298</v>
          </cell>
          <cell r="I1103">
            <v>70654</v>
          </cell>
          <cell r="J1103">
            <v>72773.62</v>
          </cell>
          <cell r="K1103">
            <v>74956.828599999993</v>
          </cell>
          <cell r="L1103">
            <v>77205.533457999991</v>
          </cell>
          <cell r="M1103">
            <v>79521.699461739991</v>
          </cell>
          <cell r="N1103">
            <v>81907.350445592194</v>
          </cell>
          <cell r="O1103">
            <v>84364.570958959957</v>
          </cell>
          <cell r="P1103">
            <v>84364.570958959957</v>
          </cell>
          <cell r="Q1103">
            <v>84364.570958959957</v>
          </cell>
          <cell r="R1103">
            <v>84364.570958959957</v>
          </cell>
          <cell r="S1103">
            <v>84364.570958959957</v>
          </cell>
          <cell r="T1103">
            <v>84364.570958959957</v>
          </cell>
          <cell r="U1103">
            <v>84364.570958959957</v>
          </cell>
          <cell r="V1103">
            <v>84364.570958959957</v>
          </cell>
          <cell r="W1103">
            <v>84364.570958959957</v>
          </cell>
          <cell r="X1103">
            <v>84364.570958959957</v>
          </cell>
          <cell r="Y1103">
            <v>84364.570958959957</v>
          </cell>
          <cell r="Z1103">
            <v>84364.570958959957</v>
          </cell>
          <cell r="AA1103">
            <v>84364.570958959957</v>
          </cell>
          <cell r="AB1103">
            <v>84364.570958959957</v>
          </cell>
          <cell r="AC1103">
            <v>84364.570958959957</v>
          </cell>
          <cell r="AD1103">
            <v>84364.570958959957</v>
          </cell>
          <cell r="AE1103">
            <v>84364.570958959957</v>
          </cell>
          <cell r="AF1103">
            <v>84364.570958959957</v>
          </cell>
          <cell r="AG1103">
            <v>84364.570958959957</v>
          </cell>
          <cell r="AH1103">
            <v>84364.570958959957</v>
          </cell>
          <cell r="AI1103">
            <v>84364.570958959957</v>
          </cell>
          <cell r="AJ1103">
            <v>84364.570958959957</v>
          </cell>
          <cell r="AK1103">
            <v>84364.570958959957</v>
          </cell>
          <cell r="AL1103">
            <v>84364.570958959957</v>
          </cell>
          <cell r="AM1103">
            <v>84364.570958959957</v>
          </cell>
          <cell r="AN1103">
            <v>84364.570958959957</v>
          </cell>
          <cell r="AO1103">
            <v>84364.570958959957</v>
          </cell>
          <cell r="AP1103">
            <v>84364.570958959957</v>
          </cell>
          <cell r="AQ1103">
            <v>84364.570958959957</v>
          </cell>
          <cell r="AR1103">
            <v>84364.570958959957</v>
          </cell>
          <cell r="AS1103">
            <v>84364.570958959957</v>
          </cell>
          <cell r="AT1103">
            <v>84364.570958959957</v>
          </cell>
          <cell r="AU1103">
            <v>84364.570958959957</v>
          </cell>
          <cell r="AV1103">
            <v>84364.570958959957</v>
          </cell>
          <cell r="AW1103">
            <v>84364.570958959957</v>
          </cell>
          <cell r="AX1103">
            <v>84364.570958959957</v>
          </cell>
          <cell r="AY1103">
            <v>84364.570958959957</v>
          </cell>
          <cell r="AZ1103">
            <v>84364.570958959957</v>
          </cell>
          <cell r="BA1103">
            <v>84364.570958959957</v>
          </cell>
        </row>
        <row r="1104"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O1104">
            <v>0</v>
          </cell>
          <cell r="AP1104">
            <v>0</v>
          </cell>
          <cell r="AQ1104">
            <v>0</v>
          </cell>
          <cell r="AR1104">
            <v>0</v>
          </cell>
          <cell r="AS1104">
            <v>0</v>
          </cell>
          <cell r="AT1104">
            <v>0</v>
          </cell>
          <cell r="AU1104">
            <v>0</v>
          </cell>
          <cell r="AV1104">
            <v>0</v>
          </cell>
          <cell r="AW1104">
            <v>0</v>
          </cell>
          <cell r="AX1104">
            <v>0</v>
          </cell>
          <cell r="AY1104">
            <v>0</v>
          </cell>
          <cell r="AZ1104">
            <v>0</v>
          </cell>
          <cell r="BA1104">
            <v>0</v>
          </cell>
        </row>
        <row r="1105">
          <cell r="D1105">
            <v>23611</v>
          </cell>
          <cell r="E1105">
            <v>25053.5</v>
          </cell>
          <cell r="F1105">
            <v>26176.25</v>
          </cell>
          <cell r="G1105">
            <v>26229.25</v>
          </cell>
          <cell r="H1105">
            <v>25061.083333333332</v>
          </cell>
          <cell r="I1105">
            <v>26248</v>
          </cell>
          <cell r="J1105">
            <v>27035.440000000002</v>
          </cell>
          <cell r="K1105">
            <v>27576.148800000003</v>
          </cell>
          <cell r="L1105">
            <v>27851.910288000003</v>
          </cell>
          <cell r="M1105">
            <v>27991.169839440001</v>
          </cell>
          <cell r="N1105">
            <v>27851.213990242803</v>
          </cell>
          <cell r="O1105">
            <v>27266.822782162279</v>
          </cell>
          <cell r="P1105">
            <v>27266.822782162279</v>
          </cell>
          <cell r="Q1105">
            <v>27266.822782162279</v>
          </cell>
          <cell r="R1105">
            <v>27266.822782162279</v>
          </cell>
          <cell r="S1105">
            <v>27266.822782162279</v>
          </cell>
          <cell r="T1105">
            <v>27266.822782162279</v>
          </cell>
          <cell r="U1105">
            <v>27266.822782162279</v>
          </cell>
          <cell r="V1105">
            <v>27266.822782162279</v>
          </cell>
          <cell r="W1105">
            <v>27266.822782162279</v>
          </cell>
          <cell r="X1105">
            <v>27266.822782162279</v>
          </cell>
          <cell r="Y1105">
            <v>27266.822782162279</v>
          </cell>
          <cell r="Z1105">
            <v>27266.822782162279</v>
          </cell>
          <cell r="AA1105">
            <v>27266.822782162279</v>
          </cell>
          <cell r="AB1105">
            <v>27266.822782162279</v>
          </cell>
          <cell r="AC1105">
            <v>27266.822782162279</v>
          </cell>
          <cell r="AD1105">
            <v>27266.822782162279</v>
          </cell>
          <cell r="AE1105">
            <v>27266.822782162279</v>
          </cell>
          <cell r="AF1105">
            <v>27266.822782162279</v>
          </cell>
          <cell r="AG1105">
            <v>27266.822782162279</v>
          </cell>
          <cell r="AH1105">
            <v>27266.822782162279</v>
          </cell>
          <cell r="AI1105">
            <v>27266.822782162279</v>
          </cell>
          <cell r="AJ1105">
            <v>27266.822782162279</v>
          </cell>
          <cell r="AK1105">
            <v>27266.822782162279</v>
          </cell>
          <cell r="AL1105">
            <v>27266.822782162279</v>
          </cell>
          <cell r="AM1105">
            <v>27266.822782162279</v>
          </cell>
          <cell r="AN1105">
            <v>27266.822782162279</v>
          </cell>
          <cell r="AO1105">
            <v>27266.822782162279</v>
          </cell>
          <cell r="AP1105">
            <v>27266.822782162279</v>
          </cell>
          <cell r="AQ1105">
            <v>27266.822782162279</v>
          </cell>
          <cell r="AR1105">
            <v>27266.822782162279</v>
          </cell>
          <cell r="AS1105">
            <v>27266.822782162279</v>
          </cell>
          <cell r="AT1105">
            <v>27266.822782162279</v>
          </cell>
          <cell r="AU1105">
            <v>27266.822782162279</v>
          </cell>
          <cell r="AV1105">
            <v>27266.822782162279</v>
          </cell>
          <cell r="AW1105">
            <v>27266.822782162279</v>
          </cell>
          <cell r="AX1105">
            <v>27266.822782162279</v>
          </cell>
          <cell r="AY1105">
            <v>27266.822782162279</v>
          </cell>
          <cell r="AZ1105">
            <v>27266.822782162279</v>
          </cell>
          <cell r="BA1105">
            <v>27266.822782162279</v>
          </cell>
        </row>
        <row r="1106">
          <cell r="D1106">
            <v>8219.3000000000011</v>
          </cell>
          <cell r="E1106">
            <v>11222.400000000001</v>
          </cell>
          <cell r="F1106">
            <v>12202</v>
          </cell>
          <cell r="G1106">
            <v>13156</v>
          </cell>
          <cell r="H1106">
            <v>15028</v>
          </cell>
          <cell r="I1106">
            <v>16512</v>
          </cell>
          <cell r="J1106">
            <v>16594.559999999998</v>
          </cell>
          <cell r="K1106">
            <v>16677.532799999997</v>
          </cell>
          <cell r="L1106">
            <v>16760.920463999995</v>
          </cell>
          <cell r="M1106">
            <v>16844.725066319992</v>
          </cell>
          <cell r="N1106">
            <v>16760.501440988392</v>
          </cell>
          <cell r="O1106">
            <v>16408.822347625857</v>
          </cell>
          <cell r="P1106">
            <v>16408.822347625857</v>
          </cell>
          <cell r="Q1106">
            <v>16408.822347625857</v>
          </cell>
          <cell r="R1106">
            <v>16408.822347625857</v>
          </cell>
          <cell r="S1106">
            <v>16408.822347625857</v>
          </cell>
          <cell r="T1106">
            <v>16408.822347625857</v>
          </cell>
          <cell r="U1106">
            <v>16408.822347625857</v>
          </cell>
          <cell r="V1106">
            <v>16408.822347625857</v>
          </cell>
          <cell r="W1106">
            <v>16408.822347625857</v>
          </cell>
          <cell r="X1106">
            <v>16408.822347625857</v>
          </cell>
          <cell r="Y1106">
            <v>16408.822347625857</v>
          </cell>
          <cell r="Z1106">
            <v>16408.822347625857</v>
          </cell>
          <cell r="AA1106">
            <v>16408.822347625857</v>
          </cell>
          <cell r="AB1106">
            <v>16408.822347625857</v>
          </cell>
          <cell r="AC1106">
            <v>16408.822347625857</v>
          </cell>
          <cell r="AD1106">
            <v>16408.822347625857</v>
          </cell>
          <cell r="AE1106">
            <v>16408.822347625857</v>
          </cell>
          <cell r="AF1106">
            <v>16408.822347625857</v>
          </cell>
          <cell r="AG1106">
            <v>16408.822347625857</v>
          </cell>
          <cell r="AH1106">
            <v>16408.822347625857</v>
          </cell>
          <cell r="AI1106">
            <v>16408.822347625857</v>
          </cell>
          <cell r="AJ1106">
            <v>16408.822347625857</v>
          </cell>
          <cell r="AK1106">
            <v>16408.822347625857</v>
          </cell>
          <cell r="AL1106">
            <v>16408.822347625857</v>
          </cell>
          <cell r="AM1106">
            <v>16408.822347625857</v>
          </cell>
          <cell r="AN1106">
            <v>16408.822347625857</v>
          </cell>
          <cell r="AO1106">
            <v>16408.822347625857</v>
          </cell>
          <cell r="AP1106">
            <v>16408.822347625857</v>
          </cell>
          <cell r="AQ1106">
            <v>16408.822347625857</v>
          </cell>
          <cell r="AR1106">
            <v>16408.822347625857</v>
          </cell>
          <cell r="AS1106">
            <v>16408.822347625857</v>
          </cell>
          <cell r="AT1106">
            <v>16408.822347625857</v>
          </cell>
          <cell r="AU1106">
            <v>16408.822347625857</v>
          </cell>
          <cell r="AV1106">
            <v>16408.822347625857</v>
          </cell>
          <cell r="AW1106">
            <v>16408.822347625857</v>
          </cell>
          <cell r="AX1106">
            <v>16408.822347625857</v>
          </cell>
          <cell r="AY1106">
            <v>16408.822347625857</v>
          </cell>
          <cell r="AZ1106">
            <v>16408.822347625857</v>
          </cell>
          <cell r="BA1106">
            <v>16408.822347625857</v>
          </cell>
        </row>
        <row r="1107"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  <cell r="AP1107">
            <v>0</v>
          </cell>
          <cell r="AQ1107">
            <v>0</v>
          </cell>
          <cell r="AR1107">
            <v>0</v>
          </cell>
          <cell r="AS1107">
            <v>0</v>
          </cell>
          <cell r="AT1107">
            <v>0</v>
          </cell>
          <cell r="AU1107">
            <v>0</v>
          </cell>
          <cell r="AV1107">
            <v>0</v>
          </cell>
          <cell r="AW1107">
            <v>0</v>
          </cell>
          <cell r="AX1107">
            <v>0</v>
          </cell>
          <cell r="AY1107">
            <v>0</v>
          </cell>
          <cell r="AZ1107">
            <v>0</v>
          </cell>
          <cell r="BA1107">
            <v>0</v>
          </cell>
        </row>
        <row r="1108">
          <cell r="D1108">
            <v>239</v>
          </cell>
          <cell r="E1108">
            <v>235</v>
          </cell>
          <cell r="F1108">
            <v>238</v>
          </cell>
          <cell r="G1108">
            <v>115</v>
          </cell>
          <cell r="H1108">
            <v>103</v>
          </cell>
          <cell r="I1108">
            <v>103.5</v>
          </cell>
          <cell r="J1108">
            <v>101.42999999999999</v>
          </cell>
          <cell r="K1108">
            <v>99.401399999999995</v>
          </cell>
          <cell r="L1108">
            <v>97.413371999999995</v>
          </cell>
          <cell r="M1108">
            <v>95.46510456</v>
          </cell>
          <cell r="N1108">
            <v>93.555802468799996</v>
          </cell>
          <cell r="O1108">
            <v>91.684686419423997</v>
          </cell>
          <cell r="P1108">
            <v>91.684686419423997</v>
          </cell>
          <cell r="Q1108">
            <v>91.684686419423997</v>
          </cell>
          <cell r="R1108">
            <v>91.684686419423997</v>
          </cell>
          <cell r="S1108">
            <v>91.684686419423997</v>
          </cell>
          <cell r="T1108">
            <v>91.684686419423997</v>
          </cell>
          <cell r="U1108">
            <v>91.684686419423997</v>
          </cell>
          <cell r="V1108">
            <v>91.684686419423997</v>
          </cell>
          <cell r="W1108">
            <v>91.684686419423997</v>
          </cell>
          <cell r="X1108">
            <v>91.684686419423997</v>
          </cell>
          <cell r="Y1108">
            <v>91.684686419423997</v>
          </cell>
          <cell r="Z1108">
            <v>91.684686419423997</v>
          </cell>
          <cell r="AA1108">
            <v>91.684686419423997</v>
          </cell>
          <cell r="AB1108">
            <v>91.684686419423997</v>
          </cell>
          <cell r="AC1108">
            <v>91.684686419423997</v>
          </cell>
          <cell r="AD1108">
            <v>91.684686419423997</v>
          </cell>
          <cell r="AE1108">
            <v>91.684686419423997</v>
          </cell>
          <cell r="AF1108">
            <v>91.684686419423997</v>
          </cell>
          <cell r="AG1108">
            <v>91.684686419423997</v>
          </cell>
          <cell r="AH1108">
            <v>91.684686419423997</v>
          </cell>
          <cell r="AI1108">
            <v>91.684686419423997</v>
          </cell>
          <cell r="AJ1108">
            <v>91.684686419423997</v>
          </cell>
          <cell r="AK1108">
            <v>91.684686419423997</v>
          </cell>
          <cell r="AL1108">
            <v>91.684686419423997</v>
          </cell>
          <cell r="AM1108">
            <v>91.684686419423997</v>
          </cell>
          <cell r="AN1108">
            <v>91.684686419423997</v>
          </cell>
          <cell r="AO1108">
            <v>91.684686419423997</v>
          </cell>
          <cell r="AP1108">
            <v>91.684686419423997</v>
          </cell>
          <cell r="AQ1108">
            <v>91.684686419423997</v>
          </cell>
          <cell r="AR1108">
            <v>91.684686419423997</v>
          </cell>
          <cell r="AS1108">
            <v>91.684686419423997</v>
          </cell>
          <cell r="AT1108">
            <v>91.684686419423997</v>
          </cell>
          <cell r="AU1108">
            <v>91.684686419423997</v>
          </cell>
          <cell r="AV1108">
            <v>91.684686419423997</v>
          </cell>
          <cell r="AW1108">
            <v>91.684686419423997</v>
          </cell>
          <cell r="AX1108">
            <v>91.684686419423997</v>
          </cell>
          <cell r="AY1108">
            <v>91.684686419423997</v>
          </cell>
          <cell r="AZ1108">
            <v>91.684686419423997</v>
          </cell>
          <cell r="BA1108">
            <v>91.684686419423997</v>
          </cell>
        </row>
        <row r="1109">
          <cell r="D1109">
            <v>222.5</v>
          </cell>
          <cell r="E1109">
            <v>125.5</v>
          </cell>
          <cell r="F1109">
            <v>125.5</v>
          </cell>
          <cell r="G1109">
            <v>6</v>
          </cell>
          <cell r="H1109">
            <v>6</v>
          </cell>
          <cell r="I1109">
            <v>6</v>
          </cell>
          <cell r="J1109">
            <v>5.88</v>
          </cell>
          <cell r="K1109">
            <v>5.7623999999999995</v>
          </cell>
          <cell r="L1109">
            <v>5.6471519999999993</v>
          </cell>
          <cell r="M1109">
            <v>5.5342089599999991</v>
          </cell>
          <cell r="N1109">
            <v>5.4235247807999993</v>
          </cell>
          <cell r="O1109">
            <v>5.315054285183999</v>
          </cell>
          <cell r="P1109">
            <v>5.315054285183999</v>
          </cell>
          <cell r="Q1109">
            <v>5.315054285183999</v>
          </cell>
          <cell r="R1109">
            <v>5.315054285183999</v>
          </cell>
          <cell r="S1109">
            <v>5.315054285183999</v>
          </cell>
          <cell r="T1109">
            <v>5.315054285183999</v>
          </cell>
          <cell r="U1109">
            <v>5.315054285183999</v>
          </cell>
          <cell r="V1109">
            <v>5.315054285183999</v>
          </cell>
          <cell r="W1109">
            <v>5.315054285183999</v>
          </cell>
          <cell r="X1109">
            <v>5.315054285183999</v>
          </cell>
          <cell r="Y1109">
            <v>5.315054285183999</v>
          </cell>
          <cell r="Z1109">
            <v>5.315054285183999</v>
          </cell>
          <cell r="AA1109">
            <v>5.315054285183999</v>
          </cell>
          <cell r="AB1109">
            <v>5.315054285183999</v>
          </cell>
          <cell r="AC1109">
            <v>5.315054285183999</v>
          </cell>
          <cell r="AD1109">
            <v>5.315054285183999</v>
          </cell>
          <cell r="AE1109">
            <v>5.315054285183999</v>
          </cell>
          <cell r="AF1109">
            <v>5.315054285183999</v>
          </cell>
          <cell r="AG1109">
            <v>5.315054285183999</v>
          </cell>
          <cell r="AH1109">
            <v>5.315054285183999</v>
          </cell>
          <cell r="AI1109">
            <v>5.315054285183999</v>
          </cell>
          <cell r="AJ1109">
            <v>5.315054285183999</v>
          </cell>
          <cell r="AK1109">
            <v>5.315054285183999</v>
          </cell>
          <cell r="AL1109">
            <v>5.315054285183999</v>
          </cell>
          <cell r="AM1109">
            <v>5.315054285183999</v>
          </cell>
          <cell r="AN1109">
            <v>5.315054285183999</v>
          </cell>
          <cell r="AO1109">
            <v>5.315054285183999</v>
          </cell>
          <cell r="AP1109">
            <v>5.315054285183999</v>
          </cell>
          <cell r="AQ1109">
            <v>5.315054285183999</v>
          </cell>
          <cell r="AR1109">
            <v>5.315054285183999</v>
          </cell>
          <cell r="AS1109">
            <v>5.315054285183999</v>
          </cell>
          <cell r="AT1109">
            <v>5.315054285183999</v>
          </cell>
          <cell r="AU1109">
            <v>5.315054285183999</v>
          </cell>
          <cell r="AV1109">
            <v>5.315054285183999</v>
          </cell>
          <cell r="AW1109">
            <v>5.315054285183999</v>
          </cell>
          <cell r="AX1109">
            <v>5.315054285183999</v>
          </cell>
          <cell r="AY1109">
            <v>5.315054285183999</v>
          </cell>
          <cell r="AZ1109">
            <v>5.315054285183999</v>
          </cell>
          <cell r="BA1109">
            <v>5.315054285183999</v>
          </cell>
        </row>
        <row r="1110"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O1110">
            <v>0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T1110">
            <v>0</v>
          </cell>
          <cell r="AU1110">
            <v>0</v>
          </cell>
          <cell r="AV1110">
            <v>0</v>
          </cell>
          <cell r="AW1110">
            <v>0</v>
          </cell>
          <cell r="AX1110">
            <v>0</v>
          </cell>
          <cell r="AY1110">
            <v>0</v>
          </cell>
          <cell r="AZ1110">
            <v>0</v>
          </cell>
          <cell r="BA1110">
            <v>0</v>
          </cell>
        </row>
        <row r="1111">
          <cell r="D1111">
            <v>5743.5088570472026</v>
          </cell>
          <cell r="E1111">
            <v>5110.4822588998177</v>
          </cell>
          <cell r="F1111">
            <v>4903.4089264900931</v>
          </cell>
          <cell r="G1111">
            <v>5259.0176519132929</v>
          </cell>
          <cell r="H1111">
            <v>4607.4696910546854</v>
          </cell>
          <cell r="I1111">
            <v>5237.1895761006153</v>
          </cell>
          <cell r="J1111">
            <v>5080.0738888175965</v>
          </cell>
          <cell r="K1111">
            <v>4927.6716721530684</v>
          </cell>
          <cell r="L1111">
            <v>4779.8415219884764</v>
          </cell>
          <cell r="M1111">
            <v>4636.446276328822</v>
          </cell>
          <cell r="N1111">
            <v>4497.3528880389576</v>
          </cell>
          <cell r="O1111">
            <v>4362.4323013977892</v>
          </cell>
          <cell r="P1111">
            <v>4362.4323013977892</v>
          </cell>
          <cell r="Q1111">
            <v>4362.4323013977892</v>
          </cell>
          <cell r="R1111">
            <v>4362.4323013977892</v>
          </cell>
          <cell r="S1111">
            <v>4362.4323013977892</v>
          </cell>
          <cell r="T1111">
            <v>4362.4323013977892</v>
          </cell>
          <cell r="U1111">
            <v>4362.4323013977892</v>
          </cell>
          <cell r="V1111">
            <v>4362.4323013977892</v>
          </cell>
          <cell r="W1111">
            <v>4362.4323013977892</v>
          </cell>
          <cell r="X1111">
            <v>4362.4323013977892</v>
          </cell>
          <cell r="Y1111">
            <v>4362.4323013977892</v>
          </cell>
          <cell r="Z1111">
            <v>4362.4323013977892</v>
          </cell>
          <cell r="AA1111">
            <v>4362.4323013977892</v>
          </cell>
          <cell r="AB1111">
            <v>4362.4323013977892</v>
          </cell>
          <cell r="AC1111">
            <v>4362.4323013977892</v>
          </cell>
          <cell r="AD1111">
            <v>4362.4323013977892</v>
          </cell>
          <cell r="AE1111">
            <v>4362.4323013977892</v>
          </cell>
          <cell r="AF1111">
            <v>4362.4323013977892</v>
          </cell>
          <cell r="AG1111">
            <v>4362.4323013977892</v>
          </cell>
          <cell r="AH1111">
            <v>4362.4323013977892</v>
          </cell>
          <cell r="AI1111">
            <v>4362.4323013977892</v>
          </cell>
          <cell r="AJ1111">
            <v>4362.4323013977892</v>
          </cell>
          <cell r="AK1111">
            <v>4362.4323013977892</v>
          </cell>
          <cell r="AL1111">
            <v>4362.4323013977892</v>
          </cell>
          <cell r="AM1111">
            <v>4362.4323013977892</v>
          </cell>
          <cell r="AN1111">
            <v>4362.4323013977892</v>
          </cell>
          <cell r="AO1111">
            <v>4362.4323013977892</v>
          </cell>
          <cell r="AP1111">
            <v>4362.4323013977892</v>
          </cell>
          <cell r="AQ1111">
            <v>4362.4323013977892</v>
          </cell>
          <cell r="AR1111">
            <v>4362.4323013977892</v>
          </cell>
          <cell r="AS1111">
            <v>4362.4323013977892</v>
          </cell>
          <cell r="AT1111">
            <v>4362.4323013977892</v>
          </cell>
          <cell r="AU1111">
            <v>4362.4323013977892</v>
          </cell>
          <cell r="AV1111">
            <v>4362.4323013977892</v>
          </cell>
          <cell r="AW1111">
            <v>4362.4323013977892</v>
          </cell>
          <cell r="AX1111">
            <v>4362.4323013977892</v>
          </cell>
          <cell r="AY1111">
            <v>4362.4323013977892</v>
          </cell>
          <cell r="AZ1111">
            <v>4362.4323013977892</v>
          </cell>
          <cell r="BA1111">
            <v>4362.4323013977892</v>
          </cell>
        </row>
        <row r="1112">
          <cell r="D1112">
            <v>383.87283762240941</v>
          </cell>
          <cell r="E1112">
            <v>352.22460405949266</v>
          </cell>
          <cell r="F1112">
            <v>307.6722398617419</v>
          </cell>
          <cell r="G1112">
            <v>322</v>
          </cell>
          <cell r="H1112">
            <v>271</v>
          </cell>
          <cell r="I1112">
            <v>282</v>
          </cell>
          <cell r="J1112">
            <v>273.54000000000002</v>
          </cell>
          <cell r="K1112">
            <v>265.3338</v>
          </cell>
          <cell r="L1112">
            <v>257.373786</v>
          </cell>
          <cell r="M1112">
            <v>249.65257241999998</v>
          </cell>
          <cell r="N1112">
            <v>242.16299524739998</v>
          </cell>
          <cell r="O1112">
            <v>234.89810538997796</v>
          </cell>
          <cell r="P1112">
            <v>234.89810538997796</v>
          </cell>
          <cell r="Q1112">
            <v>234.89810538997796</v>
          </cell>
          <cell r="R1112">
            <v>234.89810538997796</v>
          </cell>
          <cell r="S1112">
            <v>234.89810538997796</v>
          </cell>
          <cell r="T1112">
            <v>234.89810538997796</v>
          </cell>
          <cell r="U1112">
            <v>234.89810538997796</v>
          </cell>
          <cell r="V1112">
            <v>234.89810538997796</v>
          </cell>
          <cell r="W1112">
            <v>234.89810538997796</v>
          </cell>
          <cell r="X1112">
            <v>234.89810538997796</v>
          </cell>
          <cell r="Y1112">
            <v>234.89810538997796</v>
          </cell>
          <cell r="Z1112">
            <v>234.89810538997796</v>
          </cell>
          <cell r="AA1112">
            <v>234.89810538997796</v>
          </cell>
          <cell r="AB1112">
            <v>234.89810538997796</v>
          </cell>
          <cell r="AC1112">
            <v>234.89810538997796</v>
          </cell>
          <cell r="AD1112">
            <v>234.89810538997796</v>
          </cell>
          <cell r="AE1112">
            <v>234.89810538997796</v>
          </cell>
          <cell r="AF1112">
            <v>234.89810538997796</v>
          </cell>
          <cell r="AG1112">
            <v>234.89810538997796</v>
          </cell>
          <cell r="AH1112">
            <v>234.89810538997796</v>
          </cell>
          <cell r="AI1112">
            <v>234.89810538997796</v>
          </cell>
          <cell r="AJ1112">
            <v>234.89810538997796</v>
          </cell>
          <cell r="AK1112">
            <v>234.89810538997796</v>
          </cell>
          <cell r="AL1112">
            <v>234.89810538997796</v>
          </cell>
          <cell r="AM1112">
            <v>234.89810538997796</v>
          </cell>
          <cell r="AN1112">
            <v>234.89810538997796</v>
          </cell>
          <cell r="AO1112">
            <v>234.89810538997796</v>
          </cell>
          <cell r="AP1112">
            <v>234.89810538997796</v>
          </cell>
          <cell r="AQ1112">
            <v>234.89810538997796</v>
          </cell>
          <cell r="AR1112">
            <v>234.89810538997796</v>
          </cell>
          <cell r="AS1112">
            <v>234.89810538997796</v>
          </cell>
          <cell r="AT1112">
            <v>234.89810538997796</v>
          </cell>
          <cell r="AU1112">
            <v>234.89810538997796</v>
          </cell>
          <cell r="AV1112">
            <v>234.89810538997796</v>
          </cell>
          <cell r="AW1112">
            <v>234.89810538997796</v>
          </cell>
          <cell r="AX1112">
            <v>234.89810538997796</v>
          </cell>
          <cell r="AY1112">
            <v>234.89810538997796</v>
          </cell>
          <cell r="AZ1112">
            <v>234.89810538997796</v>
          </cell>
          <cell r="BA1112">
            <v>234.89810538997796</v>
          </cell>
        </row>
        <row r="1113"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  <cell r="AP1113">
            <v>0</v>
          </cell>
          <cell r="AQ1113">
            <v>0</v>
          </cell>
          <cell r="AR1113">
            <v>0</v>
          </cell>
          <cell r="AS1113">
            <v>0</v>
          </cell>
          <cell r="AT1113">
            <v>0</v>
          </cell>
          <cell r="AU1113">
            <v>0</v>
          </cell>
          <cell r="AV1113">
            <v>0</v>
          </cell>
          <cell r="AW1113">
            <v>0</v>
          </cell>
          <cell r="AX1113">
            <v>0</v>
          </cell>
          <cell r="AY1113">
            <v>0</v>
          </cell>
          <cell r="AZ1113">
            <v>0</v>
          </cell>
          <cell r="BA1113">
            <v>0</v>
          </cell>
        </row>
        <row r="1114">
          <cell r="D1114">
            <v>1</v>
          </cell>
          <cell r="E1114">
            <v>1</v>
          </cell>
          <cell r="F1114">
            <v>1</v>
          </cell>
          <cell r="G1114">
            <v>1</v>
          </cell>
          <cell r="H1114">
            <v>1</v>
          </cell>
          <cell r="I1114">
            <v>1</v>
          </cell>
          <cell r="J1114">
            <v>1</v>
          </cell>
          <cell r="K1114">
            <v>1</v>
          </cell>
          <cell r="L1114">
            <v>1</v>
          </cell>
          <cell r="M1114">
            <v>1</v>
          </cell>
          <cell r="N1114">
            <v>1</v>
          </cell>
          <cell r="O1114">
            <v>1</v>
          </cell>
          <cell r="P1114">
            <v>1</v>
          </cell>
          <cell r="Q1114">
            <v>1</v>
          </cell>
          <cell r="R1114">
            <v>1</v>
          </cell>
          <cell r="S1114">
            <v>1</v>
          </cell>
          <cell r="T1114">
            <v>1</v>
          </cell>
          <cell r="U1114">
            <v>1</v>
          </cell>
          <cell r="V1114">
            <v>1</v>
          </cell>
          <cell r="W1114">
            <v>1</v>
          </cell>
          <cell r="X1114">
            <v>1</v>
          </cell>
          <cell r="Y1114">
            <v>1</v>
          </cell>
          <cell r="Z1114">
            <v>1</v>
          </cell>
          <cell r="AA1114">
            <v>1</v>
          </cell>
          <cell r="AB1114">
            <v>1</v>
          </cell>
          <cell r="AC1114">
            <v>1</v>
          </cell>
          <cell r="AD1114">
            <v>1</v>
          </cell>
          <cell r="AE1114">
            <v>1</v>
          </cell>
          <cell r="AF1114">
            <v>1</v>
          </cell>
          <cell r="AG1114">
            <v>1</v>
          </cell>
          <cell r="AH1114">
            <v>1</v>
          </cell>
          <cell r="AI1114">
            <v>1</v>
          </cell>
          <cell r="AJ1114">
            <v>1</v>
          </cell>
          <cell r="AK1114">
            <v>1</v>
          </cell>
          <cell r="AL1114">
            <v>1</v>
          </cell>
          <cell r="AM1114">
            <v>1</v>
          </cell>
          <cell r="AN1114">
            <v>1</v>
          </cell>
          <cell r="AO1114">
            <v>1</v>
          </cell>
          <cell r="AP1114">
            <v>1</v>
          </cell>
          <cell r="AQ1114">
            <v>1</v>
          </cell>
          <cell r="AR1114">
            <v>1</v>
          </cell>
          <cell r="AS1114">
            <v>1</v>
          </cell>
          <cell r="AT1114">
            <v>1</v>
          </cell>
          <cell r="AU1114">
            <v>1</v>
          </cell>
          <cell r="AV1114">
            <v>1</v>
          </cell>
          <cell r="AW1114">
            <v>1</v>
          </cell>
          <cell r="AX1114">
            <v>1</v>
          </cell>
          <cell r="AY1114">
            <v>1</v>
          </cell>
          <cell r="AZ1114">
            <v>1</v>
          </cell>
          <cell r="BA1114">
            <v>1</v>
          </cell>
        </row>
        <row r="1115">
          <cell r="D1115">
            <v>1</v>
          </cell>
          <cell r="E1115">
            <v>1</v>
          </cell>
          <cell r="F1115">
            <v>1</v>
          </cell>
          <cell r="G1115">
            <v>1</v>
          </cell>
          <cell r="H1115">
            <v>1</v>
          </cell>
          <cell r="I1115">
            <v>1</v>
          </cell>
          <cell r="J1115">
            <v>1</v>
          </cell>
          <cell r="K1115">
            <v>1</v>
          </cell>
          <cell r="L1115">
            <v>1</v>
          </cell>
          <cell r="M1115">
            <v>1</v>
          </cell>
          <cell r="N1115">
            <v>1</v>
          </cell>
          <cell r="O1115">
            <v>1</v>
          </cell>
          <cell r="P1115">
            <v>1</v>
          </cell>
          <cell r="Q1115">
            <v>1</v>
          </cell>
          <cell r="R1115">
            <v>1</v>
          </cell>
          <cell r="S1115">
            <v>1</v>
          </cell>
          <cell r="T1115">
            <v>1</v>
          </cell>
          <cell r="U1115">
            <v>1</v>
          </cell>
          <cell r="V1115">
            <v>1</v>
          </cell>
          <cell r="W1115">
            <v>1</v>
          </cell>
          <cell r="X1115">
            <v>1</v>
          </cell>
          <cell r="Y1115">
            <v>1</v>
          </cell>
          <cell r="Z1115">
            <v>1</v>
          </cell>
          <cell r="AA1115">
            <v>1</v>
          </cell>
          <cell r="AB1115">
            <v>1</v>
          </cell>
          <cell r="AC1115">
            <v>1</v>
          </cell>
          <cell r="AD1115">
            <v>1</v>
          </cell>
          <cell r="AE1115">
            <v>1</v>
          </cell>
          <cell r="AF1115">
            <v>1</v>
          </cell>
          <cell r="AG1115">
            <v>1</v>
          </cell>
          <cell r="AH1115">
            <v>1</v>
          </cell>
          <cell r="AI1115">
            <v>1</v>
          </cell>
          <cell r="AJ1115">
            <v>1</v>
          </cell>
          <cell r="AK1115">
            <v>1</v>
          </cell>
          <cell r="AL1115">
            <v>1</v>
          </cell>
          <cell r="AM1115">
            <v>1</v>
          </cell>
          <cell r="AN1115">
            <v>1</v>
          </cell>
          <cell r="AO1115">
            <v>1</v>
          </cell>
          <cell r="AP1115">
            <v>1</v>
          </cell>
          <cell r="AQ1115">
            <v>1</v>
          </cell>
          <cell r="AR1115">
            <v>1</v>
          </cell>
          <cell r="AS1115">
            <v>1</v>
          </cell>
          <cell r="AT1115">
            <v>1</v>
          </cell>
          <cell r="AU1115">
            <v>1</v>
          </cell>
          <cell r="AV1115">
            <v>1</v>
          </cell>
          <cell r="AW1115">
            <v>1</v>
          </cell>
          <cell r="AX1115">
            <v>1</v>
          </cell>
          <cell r="AY1115">
            <v>1</v>
          </cell>
          <cell r="AZ1115">
            <v>1</v>
          </cell>
          <cell r="BA1115">
            <v>1</v>
          </cell>
        </row>
        <row r="1116"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O1116">
            <v>0</v>
          </cell>
          <cell r="AP1116">
            <v>0</v>
          </cell>
          <cell r="AQ1116">
            <v>0</v>
          </cell>
          <cell r="AR1116">
            <v>0</v>
          </cell>
          <cell r="AS1116">
            <v>0</v>
          </cell>
          <cell r="AT1116">
            <v>0</v>
          </cell>
          <cell r="AU1116">
            <v>0</v>
          </cell>
          <cell r="AV1116">
            <v>0</v>
          </cell>
          <cell r="AW1116">
            <v>0</v>
          </cell>
          <cell r="AX1116">
            <v>0</v>
          </cell>
          <cell r="AY1116">
            <v>0</v>
          </cell>
          <cell r="AZ1116">
            <v>0</v>
          </cell>
          <cell r="BA1116">
            <v>0</v>
          </cell>
        </row>
        <row r="1117">
          <cell r="D1117">
            <v>1</v>
          </cell>
          <cell r="E1117">
            <v>1</v>
          </cell>
          <cell r="F1117">
            <v>1</v>
          </cell>
          <cell r="G1117">
            <v>1</v>
          </cell>
          <cell r="H1117">
            <v>1</v>
          </cell>
          <cell r="I1117">
            <v>1</v>
          </cell>
          <cell r="J1117">
            <v>1</v>
          </cell>
          <cell r="K1117">
            <v>1</v>
          </cell>
          <cell r="L1117">
            <v>1</v>
          </cell>
          <cell r="M1117">
            <v>1</v>
          </cell>
          <cell r="N1117">
            <v>1</v>
          </cell>
          <cell r="O1117">
            <v>1</v>
          </cell>
          <cell r="P1117">
            <v>1</v>
          </cell>
          <cell r="Q1117">
            <v>1</v>
          </cell>
          <cell r="R1117">
            <v>1</v>
          </cell>
          <cell r="S1117">
            <v>1</v>
          </cell>
          <cell r="T1117">
            <v>1</v>
          </cell>
          <cell r="U1117">
            <v>1</v>
          </cell>
          <cell r="V1117">
            <v>1</v>
          </cell>
          <cell r="W1117">
            <v>1</v>
          </cell>
          <cell r="X1117">
            <v>1</v>
          </cell>
          <cell r="Y1117">
            <v>1</v>
          </cell>
          <cell r="Z1117">
            <v>1</v>
          </cell>
          <cell r="AA1117">
            <v>1</v>
          </cell>
          <cell r="AB1117">
            <v>1</v>
          </cell>
          <cell r="AC1117">
            <v>1</v>
          </cell>
          <cell r="AD1117">
            <v>1</v>
          </cell>
          <cell r="AE1117">
            <v>1</v>
          </cell>
          <cell r="AF1117">
            <v>1</v>
          </cell>
          <cell r="AG1117">
            <v>1</v>
          </cell>
          <cell r="AH1117">
            <v>1</v>
          </cell>
          <cell r="AI1117">
            <v>1</v>
          </cell>
          <cell r="AJ1117">
            <v>1</v>
          </cell>
          <cell r="AK1117">
            <v>1</v>
          </cell>
          <cell r="AL1117">
            <v>1</v>
          </cell>
          <cell r="AM1117">
            <v>1</v>
          </cell>
          <cell r="AN1117">
            <v>1</v>
          </cell>
          <cell r="AO1117">
            <v>1</v>
          </cell>
          <cell r="AP1117">
            <v>1</v>
          </cell>
          <cell r="AQ1117">
            <v>1</v>
          </cell>
          <cell r="AR1117">
            <v>1</v>
          </cell>
          <cell r="AS1117">
            <v>1</v>
          </cell>
          <cell r="AT1117">
            <v>1</v>
          </cell>
          <cell r="AU1117">
            <v>1</v>
          </cell>
          <cell r="AV1117">
            <v>1</v>
          </cell>
          <cell r="AW1117">
            <v>1</v>
          </cell>
          <cell r="AX1117">
            <v>1</v>
          </cell>
          <cell r="AY1117">
            <v>1</v>
          </cell>
          <cell r="AZ1117">
            <v>1</v>
          </cell>
          <cell r="BA1117">
            <v>1</v>
          </cell>
        </row>
        <row r="1118">
          <cell r="D1118">
            <v>1</v>
          </cell>
          <cell r="E1118">
            <v>1</v>
          </cell>
          <cell r="F1118">
            <v>1</v>
          </cell>
          <cell r="G1118">
            <v>1</v>
          </cell>
          <cell r="H1118">
            <v>1</v>
          </cell>
          <cell r="I1118">
            <v>1</v>
          </cell>
          <cell r="J1118">
            <v>1</v>
          </cell>
          <cell r="K1118">
            <v>1</v>
          </cell>
          <cell r="L1118">
            <v>1</v>
          </cell>
          <cell r="M1118">
            <v>1</v>
          </cell>
          <cell r="N1118">
            <v>1</v>
          </cell>
          <cell r="O1118">
            <v>1</v>
          </cell>
          <cell r="P1118">
            <v>1</v>
          </cell>
          <cell r="Q1118">
            <v>1</v>
          </cell>
          <cell r="R1118">
            <v>1</v>
          </cell>
          <cell r="S1118">
            <v>1</v>
          </cell>
          <cell r="T1118">
            <v>1</v>
          </cell>
          <cell r="U1118">
            <v>1</v>
          </cell>
          <cell r="V1118">
            <v>1</v>
          </cell>
          <cell r="W1118">
            <v>1</v>
          </cell>
          <cell r="X1118">
            <v>1</v>
          </cell>
          <cell r="Y1118">
            <v>1</v>
          </cell>
          <cell r="Z1118">
            <v>1</v>
          </cell>
          <cell r="AA1118">
            <v>1</v>
          </cell>
          <cell r="AB1118">
            <v>1</v>
          </cell>
          <cell r="AC1118">
            <v>1</v>
          </cell>
          <cell r="AD1118">
            <v>1</v>
          </cell>
          <cell r="AE1118">
            <v>1</v>
          </cell>
          <cell r="AF1118">
            <v>1</v>
          </cell>
          <cell r="AG1118">
            <v>1</v>
          </cell>
          <cell r="AH1118">
            <v>1</v>
          </cell>
          <cell r="AI1118">
            <v>1</v>
          </cell>
          <cell r="AJ1118">
            <v>1</v>
          </cell>
          <cell r="AK1118">
            <v>1</v>
          </cell>
          <cell r="AL1118">
            <v>1</v>
          </cell>
          <cell r="AM1118">
            <v>1</v>
          </cell>
          <cell r="AN1118">
            <v>1</v>
          </cell>
          <cell r="AO1118">
            <v>1</v>
          </cell>
          <cell r="AP1118">
            <v>1</v>
          </cell>
          <cell r="AQ1118">
            <v>1</v>
          </cell>
          <cell r="AR1118">
            <v>1</v>
          </cell>
          <cell r="AS1118">
            <v>1</v>
          </cell>
          <cell r="AT1118">
            <v>1</v>
          </cell>
          <cell r="AU1118">
            <v>1</v>
          </cell>
          <cell r="AV1118">
            <v>1</v>
          </cell>
          <cell r="AW1118">
            <v>1</v>
          </cell>
          <cell r="AX1118">
            <v>1</v>
          </cell>
          <cell r="AY1118">
            <v>1</v>
          </cell>
          <cell r="AZ1118">
            <v>1</v>
          </cell>
          <cell r="BA1118">
            <v>1</v>
          </cell>
        </row>
        <row r="1119">
          <cell r="D1119">
            <v>1</v>
          </cell>
          <cell r="E1119">
            <v>1</v>
          </cell>
          <cell r="F1119">
            <v>1</v>
          </cell>
          <cell r="G1119">
            <v>1</v>
          </cell>
          <cell r="H1119">
            <v>1</v>
          </cell>
          <cell r="I1119">
            <v>1</v>
          </cell>
          <cell r="J1119">
            <v>1</v>
          </cell>
          <cell r="K1119">
            <v>1</v>
          </cell>
          <cell r="L1119">
            <v>1</v>
          </cell>
          <cell r="M1119">
            <v>1</v>
          </cell>
          <cell r="N1119">
            <v>1</v>
          </cell>
          <cell r="O1119">
            <v>1</v>
          </cell>
          <cell r="P1119">
            <v>1</v>
          </cell>
          <cell r="Q1119">
            <v>1</v>
          </cell>
          <cell r="R1119">
            <v>1</v>
          </cell>
          <cell r="S1119">
            <v>1</v>
          </cell>
          <cell r="T1119">
            <v>1</v>
          </cell>
          <cell r="U1119">
            <v>1</v>
          </cell>
          <cell r="V1119">
            <v>1</v>
          </cell>
          <cell r="W1119">
            <v>1</v>
          </cell>
          <cell r="X1119">
            <v>1</v>
          </cell>
          <cell r="Y1119">
            <v>1</v>
          </cell>
          <cell r="Z1119">
            <v>1</v>
          </cell>
          <cell r="AA1119">
            <v>1</v>
          </cell>
          <cell r="AB1119">
            <v>1</v>
          </cell>
          <cell r="AC1119">
            <v>1</v>
          </cell>
          <cell r="AD1119">
            <v>1</v>
          </cell>
          <cell r="AE1119">
            <v>1</v>
          </cell>
          <cell r="AF1119">
            <v>1</v>
          </cell>
          <cell r="AG1119">
            <v>1</v>
          </cell>
          <cell r="AH1119">
            <v>1</v>
          </cell>
          <cell r="AI1119">
            <v>1</v>
          </cell>
          <cell r="AJ1119">
            <v>1</v>
          </cell>
          <cell r="AK1119">
            <v>1</v>
          </cell>
          <cell r="AL1119">
            <v>1</v>
          </cell>
          <cell r="AM1119">
            <v>1</v>
          </cell>
          <cell r="AN1119">
            <v>1</v>
          </cell>
          <cell r="AO1119">
            <v>1</v>
          </cell>
          <cell r="AP1119">
            <v>1</v>
          </cell>
          <cell r="AQ1119">
            <v>1</v>
          </cell>
          <cell r="AR1119">
            <v>1</v>
          </cell>
          <cell r="AS1119">
            <v>1</v>
          </cell>
          <cell r="AT1119">
            <v>1</v>
          </cell>
          <cell r="AU1119">
            <v>1</v>
          </cell>
          <cell r="AV1119">
            <v>1</v>
          </cell>
          <cell r="AW1119">
            <v>1</v>
          </cell>
          <cell r="AX1119">
            <v>1</v>
          </cell>
          <cell r="AY1119">
            <v>1</v>
          </cell>
          <cell r="AZ1119">
            <v>1</v>
          </cell>
          <cell r="BA1119">
            <v>1</v>
          </cell>
        </row>
        <row r="1120"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O1120">
            <v>0</v>
          </cell>
          <cell r="AP1120">
            <v>0</v>
          </cell>
          <cell r="AQ1120">
            <v>0</v>
          </cell>
          <cell r="AR1120">
            <v>0</v>
          </cell>
          <cell r="AS1120">
            <v>0</v>
          </cell>
          <cell r="AT1120">
            <v>0</v>
          </cell>
          <cell r="AU1120">
            <v>0</v>
          </cell>
          <cell r="AV1120">
            <v>0</v>
          </cell>
          <cell r="AW1120">
            <v>0</v>
          </cell>
          <cell r="AX1120">
            <v>0</v>
          </cell>
          <cell r="AY1120">
            <v>0</v>
          </cell>
          <cell r="AZ1120">
            <v>0</v>
          </cell>
          <cell r="BA1120">
            <v>0</v>
          </cell>
        </row>
        <row r="1121">
          <cell r="D1121">
            <v>1</v>
          </cell>
          <cell r="E1121">
            <v>1</v>
          </cell>
          <cell r="F1121">
            <v>1</v>
          </cell>
          <cell r="G1121">
            <v>1</v>
          </cell>
          <cell r="H1121">
            <v>1</v>
          </cell>
          <cell r="I1121">
            <v>1</v>
          </cell>
          <cell r="J1121">
            <v>1</v>
          </cell>
          <cell r="K1121">
            <v>1</v>
          </cell>
          <cell r="L1121">
            <v>1</v>
          </cell>
          <cell r="M1121">
            <v>1</v>
          </cell>
          <cell r="N1121">
            <v>1</v>
          </cell>
          <cell r="O1121">
            <v>1</v>
          </cell>
          <cell r="P1121">
            <v>1</v>
          </cell>
          <cell r="Q1121">
            <v>1</v>
          </cell>
          <cell r="R1121">
            <v>1</v>
          </cell>
          <cell r="S1121">
            <v>1</v>
          </cell>
          <cell r="T1121">
            <v>1</v>
          </cell>
          <cell r="U1121">
            <v>1</v>
          </cell>
          <cell r="V1121">
            <v>1</v>
          </cell>
          <cell r="W1121">
            <v>1</v>
          </cell>
          <cell r="X1121">
            <v>1</v>
          </cell>
          <cell r="Y1121">
            <v>1</v>
          </cell>
          <cell r="Z1121">
            <v>1</v>
          </cell>
          <cell r="AA1121">
            <v>1</v>
          </cell>
          <cell r="AB1121">
            <v>1</v>
          </cell>
          <cell r="AC1121">
            <v>1</v>
          </cell>
          <cell r="AD1121">
            <v>1</v>
          </cell>
          <cell r="AE1121">
            <v>1</v>
          </cell>
          <cell r="AF1121">
            <v>1</v>
          </cell>
          <cell r="AG1121">
            <v>1</v>
          </cell>
          <cell r="AH1121">
            <v>1</v>
          </cell>
          <cell r="AI1121">
            <v>1</v>
          </cell>
          <cell r="AJ1121">
            <v>1</v>
          </cell>
          <cell r="AK1121">
            <v>1</v>
          </cell>
          <cell r="AL1121">
            <v>1</v>
          </cell>
          <cell r="AM1121">
            <v>1</v>
          </cell>
          <cell r="AN1121">
            <v>1</v>
          </cell>
          <cell r="AO1121">
            <v>1</v>
          </cell>
          <cell r="AP1121">
            <v>1</v>
          </cell>
          <cell r="AQ1121">
            <v>1</v>
          </cell>
          <cell r="AR1121">
            <v>1</v>
          </cell>
          <cell r="AS1121">
            <v>1</v>
          </cell>
          <cell r="AT1121">
            <v>1</v>
          </cell>
          <cell r="AU1121">
            <v>1</v>
          </cell>
          <cell r="AV1121">
            <v>1</v>
          </cell>
          <cell r="AW1121">
            <v>1</v>
          </cell>
          <cell r="AX1121">
            <v>1</v>
          </cell>
          <cell r="AY1121">
            <v>1</v>
          </cell>
          <cell r="AZ1121">
            <v>1</v>
          </cell>
          <cell r="BA1121">
            <v>1</v>
          </cell>
        </row>
        <row r="1122">
          <cell r="D1122">
            <v>1</v>
          </cell>
          <cell r="E1122">
            <v>1</v>
          </cell>
          <cell r="F1122">
            <v>1</v>
          </cell>
          <cell r="G1122">
            <v>1</v>
          </cell>
          <cell r="H1122">
            <v>1</v>
          </cell>
          <cell r="I1122">
            <v>1</v>
          </cell>
          <cell r="J1122">
            <v>1</v>
          </cell>
          <cell r="K1122">
            <v>1</v>
          </cell>
          <cell r="L1122">
            <v>1</v>
          </cell>
          <cell r="M1122">
            <v>1</v>
          </cell>
          <cell r="N1122">
            <v>1</v>
          </cell>
          <cell r="O1122">
            <v>1</v>
          </cell>
          <cell r="P1122">
            <v>1</v>
          </cell>
          <cell r="Q1122">
            <v>1</v>
          </cell>
          <cell r="R1122">
            <v>1</v>
          </cell>
          <cell r="S1122">
            <v>1</v>
          </cell>
          <cell r="T1122">
            <v>1</v>
          </cell>
          <cell r="U1122">
            <v>1</v>
          </cell>
          <cell r="V1122">
            <v>1</v>
          </cell>
          <cell r="W1122">
            <v>1</v>
          </cell>
          <cell r="X1122">
            <v>1</v>
          </cell>
          <cell r="Y1122">
            <v>1</v>
          </cell>
          <cell r="Z1122">
            <v>1</v>
          </cell>
          <cell r="AA1122">
            <v>1</v>
          </cell>
          <cell r="AB1122">
            <v>1</v>
          </cell>
          <cell r="AC1122">
            <v>1</v>
          </cell>
          <cell r="AD1122">
            <v>1</v>
          </cell>
          <cell r="AE1122">
            <v>1</v>
          </cell>
          <cell r="AF1122">
            <v>1</v>
          </cell>
          <cell r="AG1122">
            <v>1</v>
          </cell>
          <cell r="AH1122">
            <v>1</v>
          </cell>
          <cell r="AI1122">
            <v>1</v>
          </cell>
          <cell r="AJ1122">
            <v>1</v>
          </cell>
          <cell r="AK1122">
            <v>1</v>
          </cell>
          <cell r="AL1122">
            <v>1</v>
          </cell>
          <cell r="AM1122">
            <v>1</v>
          </cell>
          <cell r="AN1122">
            <v>1</v>
          </cell>
          <cell r="AO1122">
            <v>1</v>
          </cell>
          <cell r="AP1122">
            <v>1</v>
          </cell>
          <cell r="AQ1122">
            <v>1</v>
          </cell>
          <cell r="AR1122">
            <v>1</v>
          </cell>
          <cell r="AS1122">
            <v>1</v>
          </cell>
          <cell r="AT1122">
            <v>1</v>
          </cell>
          <cell r="AU1122">
            <v>1</v>
          </cell>
          <cell r="AV1122">
            <v>1</v>
          </cell>
          <cell r="AW1122">
            <v>1</v>
          </cell>
          <cell r="AX1122">
            <v>1</v>
          </cell>
          <cell r="AY1122">
            <v>1</v>
          </cell>
          <cell r="AZ1122">
            <v>1</v>
          </cell>
          <cell r="BA1122">
            <v>1</v>
          </cell>
        </row>
        <row r="1123"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  <cell r="AP1123">
            <v>0</v>
          </cell>
          <cell r="AQ1123">
            <v>0</v>
          </cell>
          <cell r="AR1123">
            <v>0</v>
          </cell>
          <cell r="AS1123">
            <v>0</v>
          </cell>
          <cell r="AT1123">
            <v>0</v>
          </cell>
          <cell r="AU1123">
            <v>0</v>
          </cell>
          <cell r="AV1123">
            <v>0</v>
          </cell>
          <cell r="AW1123">
            <v>0</v>
          </cell>
          <cell r="AX1123">
            <v>0</v>
          </cell>
          <cell r="AY1123">
            <v>0</v>
          </cell>
          <cell r="AZ1123">
            <v>0</v>
          </cell>
          <cell r="BA1123">
            <v>0</v>
          </cell>
        </row>
        <row r="1124"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  <cell r="AP1124">
            <v>0</v>
          </cell>
          <cell r="AQ1124">
            <v>0</v>
          </cell>
          <cell r="AR1124">
            <v>0</v>
          </cell>
          <cell r="AS1124">
            <v>0</v>
          </cell>
          <cell r="AT1124">
            <v>0</v>
          </cell>
          <cell r="AU1124">
            <v>0</v>
          </cell>
          <cell r="AV1124">
            <v>0</v>
          </cell>
          <cell r="AW1124">
            <v>0</v>
          </cell>
          <cell r="AX1124">
            <v>0</v>
          </cell>
          <cell r="AY1124">
            <v>0</v>
          </cell>
          <cell r="AZ1124">
            <v>0</v>
          </cell>
          <cell r="BA1124">
            <v>0</v>
          </cell>
        </row>
        <row r="1125"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  <cell r="AP1125">
            <v>0</v>
          </cell>
          <cell r="AQ1125">
            <v>0</v>
          </cell>
          <cell r="AR1125">
            <v>0</v>
          </cell>
          <cell r="AS1125">
            <v>0</v>
          </cell>
          <cell r="AT1125">
            <v>0</v>
          </cell>
          <cell r="AU1125">
            <v>0</v>
          </cell>
          <cell r="AV1125">
            <v>0</v>
          </cell>
          <cell r="AW1125">
            <v>0</v>
          </cell>
          <cell r="AX1125">
            <v>0</v>
          </cell>
          <cell r="AY1125">
            <v>0</v>
          </cell>
          <cell r="AZ1125">
            <v>0</v>
          </cell>
          <cell r="BA1125">
            <v>0</v>
          </cell>
        </row>
        <row r="1126"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T1126">
            <v>0</v>
          </cell>
          <cell r="AU1126">
            <v>0</v>
          </cell>
          <cell r="AV1126">
            <v>0</v>
          </cell>
          <cell r="AW1126">
            <v>0</v>
          </cell>
          <cell r="AX1126">
            <v>0</v>
          </cell>
          <cell r="AY1126">
            <v>0</v>
          </cell>
          <cell r="AZ1126">
            <v>0</v>
          </cell>
          <cell r="BA1126">
            <v>0</v>
          </cell>
        </row>
        <row r="1127"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  <cell r="AY1127">
            <v>0</v>
          </cell>
          <cell r="AZ1127">
            <v>0</v>
          </cell>
          <cell r="BA1127">
            <v>0</v>
          </cell>
        </row>
        <row r="1128"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P1128">
            <v>0</v>
          </cell>
          <cell r="AQ1128">
            <v>0</v>
          </cell>
          <cell r="AR1128">
            <v>0</v>
          </cell>
          <cell r="AS1128">
            <v>0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  <cell r="AY1128">
            <v>0</v>
          </cell>
          <cell r="AZ1128">
            <v>0</v>
          </cell>
          <cell r="BA1128">
            <v>0</v>
          </cell>
        </row>
        <row r="1129"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  <cell r="AY1129">
            <v>0</v>
          </cell>
          <cell r="AZ1129">
            <v>0</v>
          </cell>
          <cell r="BA1129">
            <v>0</v>
          </cell>
        </row>
        <row r="1130"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P1130">
            <v>0</v>
          </cell>
          <cell r="AQ1130">
            <v>0</v>
          </cell>
          <cell r="AR1130">
            <v>0</v>
          </cell>
          <cell r="AS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0</v>
          </cell>
          <cell r="AZ1130">
            <v>0</v>
          </cell>
          <cell r="BA1130">
            <v>0</v>
          </cell>
        </row>
        <row r="1131"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0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AY1131">
            <v>0</v>
          </cell>
          <cell r="AZ1131">
            <v>0</v>
          </cell>
          <cell r="BA1131">
            <v>0</v>
          </cell>
        </row>
        <row r="1132"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0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  <cell r="AP1132">
            <v>0</v>
          </cell>
          <cell r="AQ1132">
            <v>0</v>
          </cell>
          <cell r="AR1132">
            <v>0</v>
          </cell>
          <cell r="AS1132">
            <v>0</v>
          </cell>
          <cell r="AT1132">
            <v>0</v>
          </cell>
          <cell r="AU1132">
            <v>0</v>
          </cell>
          <cell r="AV1132">
            <v>0</v>
          </cell>
          <cell r="AW1132">
            <v>0</v>
          </cell>
          <cell r="AX1132">
            <v>0</v>
          </cell>
          <cell r="AY1132">
            <v>0</v>
          </cell>
          <cell r="AZ1132">
            <v>0</v>
          </cell>
          <cell r="BA1132">
            <v>0</v>
          </cell>
        </row>
        <row r="1133"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  <cell r="AM1133">
            <v>0</v>
          </cell>
          <cell r="AN1133">
            <v>0</v>
          </cell>
          <cell r="AO1133">
            <v>0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AY1133">
            <v>0</v>
          </cell>
          <cell r="AZ1133">
            <v>0</v>
          </cell>
          <cell r="BA1133">
            <v>0</v>
          </cell>
        </row>
        <row r="1134"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  <cell r="AP1134">
            <v>0</v>
          </cell>
          <cell r="AQ1134">
            <v>0</v>
          </cell>
          <cell r="AR1134">
            <v>0</v>
          </cell>
          <cell r="AS1134">
            <v>0</v>
          </cell>
          <cell r="AT1134">
            <v>0</v>
          </cell>
          <cell r="AU1134">
            <v>0</v>
          </cell>
          <cell r="AV1134">
            <v>0</v>
          </cell>
          <cell r="AW1134">
            <v>0</v>
          </cell>
          <cell r="AX1134">
            <v>0</v>
          </cell>
          <cell r="AY1134">
            <v>0</v>
          </cell>
          <cell r="AZ1134">
            <v>0</v>
          </cell>
          <cell r="BA1134">
            <v>0</v>
          </cell>
        </row>
        <row r="1135"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O1135">
            <v>0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T1135">
            <v>0</v>
          </cell>
          <cell r="AU1135">
            <v>0</v>
          </cell>
          <cell r="AV1135">
            <v>0</v>
          </cell>
          <cell r="AW1135">
            <v>0</v>
          </cell>
          <cell r="AX1135">
            <v>0</v>
          </cell>
          <cell r="AY1135">
            <v>0</v>
          </cell>
          <cell r="AZ1135">
            <v>0</v>
          </cell>
          <cell r="BA1135">
            <v>0</v>
          </cell>
        </row>
        <row r="1136"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  <cell r="AP1136">
            <v>0</v>
          </cell>
          <cell r="AQ1136">
            <v>0</v>
          </cell>
          <cell r="AR1136">
            <v>0</v>
          </cell>
          <cell r="AS1136">
            <v>0</v>
          </cell>
          <cell r="AT1136">
            <v>0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  <cell r="AY1136">
            <v>0</v>
          </cell>
          <cell r="AZ1136">
            <v>0</v>
          </cell>
          <cell r="BA1136">
            <v>0</v>
          </cell>
        </row>
        <row r="1137"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O1137">
            <v>0</v>
          </cell>
          <cell r="AP1137">
            <v>0</v>
          </cell>
          <cell r="AQ1137">
            <v>0</v>
          </cell>
          <cell r="AR1137">
            <v>0</v>
          </cell>
          <cell r="AS1137">
            <v>0</v>
          </cell>
          <cell r="AT1137">
            <v>0</v>
          </cell>
          <cell r="AU1137">
            <v>0</v>
          </cell>
          <cell r="AV1137">
            <v>0</v>
          </cell>
          <cell r="AW1137">
            <v>0</v>
          </cell>
          <cell r="AX1137">
            <v>0</v>
          </cell>
          <cell r="AY1137">
            <v>0</v>
          </cell>
          <cell r="AZ1137">
            <v>0</v>
          </cell>
          <cell r="BA1137">
            <v>0</v>
          </cell>
        </row>
        <row r="1138"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  <cell r="AY1138">
            <v>0</v>
          </cell>
          <cell r="AZ1138">
            <v>0</v>
          </cell>
          <cell r="BA1138">
            <v>0</v>
          </cell>
        </row>
        <row r="1139"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  <cell r="AP1139">
            <v>0</v>
          </cell>
          <cell r="AQ1139">
            <v>0</v>
          </cell>
          <cell r="AR1139">
            <v>0</v>
          </cell>
          <cell r="AS1139">
            <v>0</v>
          </cell>
          <cell r="AT1139">
            <v>0</v>
          </cell>
          <cell r="AU1139">
            <v>0</v>
          </cell>
          <cell r="AV1139">
            <v>0</v>
          </cell>
          <cell r="AW1139">
            <v>0</v>
          </cell>
          <cell r="AX1139">
            <v>0</v>
          </cell>
          <cell r="AY1139">
            <v>0</v>
          </cell>
          <cell r="AZ1139">
            <v>0</v>
          </cell>
          <cell r="BA1139">
            <v>0</v>
          </cell>
        </row>
        <row r="1140"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P1140">
            <v>0</v>
          </cell>
          <cell r="AQ1140">
            <v>0</v>
          </cell>
          <cell r="AR1140">
            <v>0</v>
          </cell>
          <cell r="AS1140">
            <v>0</v>
          </cell>
          <cell r="AT1140">
            <v>0</v>
          </cell>
          <cell r="AU1140">
            <v>0</v>
          </cell>
          <cell r="AV1140">
            <v>0</v>
          </cell>
          <cell r="AW1140">
            <v>0</v>
          </cell>
          <cell r="AX1140">
            <v>0</v>
          </cell>
          <cell r="AY1140">
            <v>0</v>
          </cell>
          <cell r="AZ1140">
            <v>0</v>
          </cell>
          <cell r="BA1140">
            <v>0</v>
          </cell>
        </row>
        <row r="1141"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  <cell r="AP1141">
            <v>0</v>
          </cell>
          <cell r="AQ1141">
            <v>0</v>
          </cell>
          <cell r="AR1141">
            <v>0</v>
          </cell>
          <cell r="AS1141">
            <v>0</v>
          </cell>
          <cell r="AT1141">
            <v>0</v>
          </cell>
          <cell r="AU1141">
            <v>0</v>
          </cell>
          <cell r="AV1141">
            <v>0</v>
          </cell>
          <cell r="AW1141">
            <v>0</v>
          </cell>
          <cell r="AX1141">
            <v>0</v>
          </cell>
          <cell r="AY1141">
            <v>0</v>
          </cell>
          <cell r="AZ1141">
            <v>0</v>
          </cell>
          <cell r="BA1141">
            <v>0</v>
          </cell>
        </row>
        <row r="1142"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T1142">
            <v>0</v>
          </cell>
          <cell r="AU1142">
            <v>0</v>
          </cell>
          <cell r="AV1142">
            <v>0</v>
          </cell>
          <cell r="AW1142">
            <v>0</v>
          </cell>
          <cell r="AX1142">
            <v>0</v>
          </cell>
          <cell r="AY1142">
            <v>0</v>
          </cell>
          <cell r="AZ1142">
            <v>0</v>
          </cell>
          <cell r="BA1142">
            <v>0</v>
          </cell>
        </row>
        <row r="1143"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  <cell r="AP1143">
            <v>0</v>
          </cell>
          <cell r="AQ1143">
            <v>0</v>
          </cell>
          <cell r="AR1143">
            <v>0</v>
          </cell>
          <cell r="AS1143">
            <v>0</v>
          </cell>
          <cell r="AT1143">
            <v>0</v>
          </cell>
          <cell r="AU1143">
            <v>0</v>
          </cell>
          <cell r="AV1143">
            <v>0</v>
          </cell>
          <cell r="AW1143">
            <v>0</v>
          </cell>
          <cell r="AX1143">
            <v>0</v>
          </cell>
          <cell r="AY1143">
            <v>0</v>
          </cell>
          <cell r="AZ1143">
            <v>0</v>
          </cell>
          <cell r="BA1143">
            <v>0</v>
          </cell>
        </row>
        <row r="1144"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  <cell r="AP1144">
            <v>0</v>
          </cell>
          <cell r="AQ1144">
            <v>0</v>
          </cell>
          <cell r="AR1144">
            <v>0</v>
          </cell>
          <cell r="AS1144">
            <v>0</v>
          </cell>
          <cell r="AT1144">
            <v>0</v>
          </cell>
          <cell r="AU1144">
            <v>0</v>
          </cell>
          <cell r="AV1144">
            <v>0</v>
          </cell>
          <cell r="AW1144">
            <v>0</v>
          </cell>
          <cell r="AX1144">
            <v>0</v>
          </cell>
          <cell r="AY1144">
            <v>0</v>
          </cell>
          <cell r="AZ1144">
            <v>0</v>
          </cell>
          <cell r="BA1144">
            <v>0</v>
          </cell>
        </row>
        <row r="1145"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  <cell r="AP1145">
            <v>0</v>
          </cell>
          <cell r="AQ1145">
            <v>0</v>
          </cell>
          <cell r="AR1145">
            <v>0</v>
          </cell>
          <cell r="AS1145">
            <v>0</v>
          </cell>
          <cell r="AT1145">
            <v>0</v>
          </cell>
          <cell r="AU1145">
            <v>0</v>
          </cell>
          <cell r="AV1145">
            <v>0</v>
          </cell>
          <cell r="AW1145">
            <v>0</v>
          </cell>
          <cell r="AX1145">
            <v>0</v>
          </cell>
          <cell r="AY1145">
            <v>0</v>
          </cell>
          <cell r="AZ1145">
            <v>0</v>
          </cell>
          <cell r="BA1145">
            <v>0</v>
          </cell>
        </row>
        <row r="1146"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T1146">
            <v>0</v>
          </cell>
          <cell r="AU1146">
            <v>0</v>
          </cell>
          <cell r="AV1146">
            <v>0</v>
          </cell>
          <cell r="AW1146">
            <v>0</v>
          </cell>
          <cell r="AX1146">
            <v>0</v>
          </cell>
          <cell r="AY1146">
            <v>0</v>
          </cell>
          <cell r="AZ1146">
            <v>0</v>
          </cell>
          <cell r="BA1146">
            <v>0</v>
          </cell>
        </row>
        <row r="1147"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  <cell r="AP1147">
            <v>0</v>
          </cell>
          <cell r="AQ1147">
            <v>0</v>
          </cell>
          <cell r="AR1147">
            <v>0</v>
          </cell>
          <cell r="AS1147">
            <v>0</v>
          </cell>
          <cell r="AT1147">
            <v>0</v>
          </cell>
          <cell r="AU1147">
            <v>0</v>
          </cell>
          <cell r="AV1147">
            <v>0</v>
          </cell>
          <cell r="AW1147">
            <v>0</v>
          </cell>
          <cell r="AX1147">
            <v>0</v>
          </cell>
          <cell r="AY1147">
            <v>0</v>
          </cell>
          <cell r="AZ1147">
            <v>0</v>
          </cell>
          <cell r="BA1147">
            <v>0</v>
          </cell>
        </row>
        <row r="1148"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  <cell r="AP1148">
            <v>0</v>
          </cell>
          <cell r="AQ1148">
            <v>0</v>
          </cell>
          <cell r="AR1148">
            <v>0</v>
          </cell>
          <cell r="AS1148">
            <v>0</v>
          </cell>
          <cell r="AT1148">
            <v>0</v>
          </cell>
          <cell r="AU1148">
            <v>0</v>
          </cell>
          <cell r="AV1148">
            <v>0</v>
          </cell>
          <cell r="AW1148">
            <v>0</v>
          </cell>
          <cell r="AX1148">
            <v>0</v>
          </cell>
          <cell r="AY1148">
            <v>0</v>
          </cell>
          <cell r="AZ1148">
            <v>0</v>
          </cell>
          <cell r="BA1148">
            <v>0</v>
          </cell>
        </row>
        <row r="1149"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P1149">
            <v>0</v>
          </cell>
          <cell r="AQ1149">
            <v>0</v>
          </cell>
          <cell r="AR1149">
            <v>0</v>
          </cell>
          <cell r="AS1149">
            <v>0</v>
          </cell>
          <cell r="AT1149">
            <v>0</v>
          </cell>
          <cell r="AU1149">
            <v>0</v>
          </cell>
          <cell r="AV1149">
            <v>0</v>
          </cell>
          <cell r="AW1149">
            <v>0</v>
          </cell>
          <cell r="AX1149">
            <v>0</v>
          </cell>
          <cell r="AY1149">
            <v>0</v>
          </cell>
          <cell r="AZ1149">
            <v>0</v>
          </cell>
          <cell r="BA1149">
            <v>0</v>
          </cell>
        </row>
        <row r="1150"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T1150">
            <v>0</v>
          </cell>
          <cell r="AU1150">
            <v>0</v>
          </cell>
          <cell r="AV1150">
            <v>0</v>
          </cell>
          <cell r="AW1150">
            <v>0</v>
          </cell>
          <cell r="AX1150">
            <v>0</v>
          </cell>
          <cell r="AY1150">
            <v>0</v>
          </cell>
          <cell r="AZ1150">
            <v>0</v>
          </cell>
          <cell r="BA1150">
            <v>0</v>
          </cell>
        </row>
        <row r="1151"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  <cell r="AT1151">
            <v>0</v>
          </cell>
          <cell r="AU1151">
            <v>0</v>
          </cell>
          <cell r="AV1151">
            <v>0</v>
          </cell>
          <cell r="AW1151">
            <v>0</v>
          </cell>
          <cell r="AX1151">
            <v>0</v>
          </cell>
          <cell r="AY1151">
            <v>0</v>
          </cell>
          <cell r="AZ1151">
            <v>0</v>
          </cell>
          <cell r="BA1151">
            <v>0</v>
          </cell>
        </row>
        <row r="1152"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  <cell r="AP1152">
            <v>0</v>
          </cell>
          <cell r="AQ1152">
            <v>0</v>
          </cell>
          <cell r="AR1152">
            <v>0</v>
          </cell>
          <cell r="AS1152">
            <v>0</v>
          </cell>
          <cell r="AT1152">
            <v>0</v>
          </cell>
          <cell r="AU1152">
            <v>0</v>
          </cell>
          <cell r="AV1152">
            <v>0</v>
          </cell>
          <cell r="AW1152">
            <v>0</v>
          </cell>
          <cell r="AX1152">
            <v>0</v>
          </cell>
          <cell r="AY1152">
            <v>0</v>
          </cell>
          <cell r="AZ1152">
            <v>0</v>
          </cell>
          <cell r="BA1152">
            <v>0</v>
          </cell>
        </row>
        <row r="1153"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  <cell r="AP1153">
            <v>0</v>
          </cell>
          <cell r="AQ1153">
            <v>0</v>
          </cell>
          <cell r="AR1153">
            <v>0</v>
          </cell>
          <cell r="AS1153">
            <v>0</v>
          </cell>
          <cell r="AT1153">
            <v>0</v>
          </cell>
          <cell r="AU1153">
            <v>0</v>
          </cell>
          <cell r="AV1153">
            <v>0</v>
          </cell>
          <cell r="AW1153">
            <v>0</v>
          </cell>
          <cell r="AX1153">
            <v>0</v>
          </cell>
          <cell r="AY1153">
            <v>0</v>
          </cell>
          <cell r="AZ1153">
            <v>0</v>
          </cell>
          <cell r="BA1153">
            <v>0</v>
          </cell>
        </row>
        <row r="1154"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T1154">
            <v>0</v>
          </cell>
          <cell r="AU1154">
            <v>0</v>
          </cell>
          <cell r="AV1154">
            <v>0</v>
          </cell>
          <cell r="AW1154">
            <v>0</v>
          </cell>
          <cell r="AX1154">
            <v>0</v>
          </cell>
          <cell r="AY1154">
            <v>0</v>
          </cell>
          <cell r="AZ1154">
            <v>0</v>
          </cell>
          <cell r="BA1154">
            <v>0</v>
          </cell>
        </row>
        <row r="1155"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0</v>
          </cell>
          <cell r="AQ1155">
            <v>0</v>
          </cell>
          <cell r="AR1155">
            <v>0</v>
          </cell>
          <cell r="AS1155">
            <v>0</v>
          </cell>
          <cell r="AT1155">
            <v>0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  <cell r="AY1155">
            <v>0</v>
          </cell>
          <cell r="AZ1155">
            <v>0</v>
          </cell>
          <cell r="BA1155">
            <v>0</v>
          </cell>
        </row>
        <row r="1156"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O1156">
            <v>0</v>
          </cell>
          <cell r="AP1156">
            <v>0</v>
          </cell>
          <cell r="AQ1156">
            <v>0</v>
          </cell>
          <cell r="AR1156">
            <v>0</v>
          </cell>
          <cell r="AS1156">
            <v>0</v>
          </cell>
          <cell r="AT1156">
            <v>0</v>
          </cell>
          <cell r="AU1156">
            <v>0</v>
          </cell>
          <cell r="AV1156">
            <v>0</v>
          </cell>
          <cell r="AW1156">
            <v>0</v>
          </cell>
          <cell r="AX1156">
            <v>0</v>
          </cell>
          <cell r="AY1156">
            <v>0</v>
          </cell>
          <cell r="AZ1156">
            <v>0</v>
          </cell>
          <cell r="BA1156">
            <v>0</v>
          </cell>
        </row>
        <row r="1157"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  <cell r="AP1157">
            <v>0</v>
          </cell>
          <cell r="AQ1157">
            <v>0</v>
          </cell>
          <cell r="AR1157">
            <v>0</v>
          </cell>
          <cell r="AS1157">
            <v>0</v>
          </cell>
          <cell r="AT1157">
            <v>0</v>
          </cell>
          <cell r="AU1157">
            <v>0</v>
          </cell>
          <cell r="AV1157">
            <v>0</v>
          </cell>
          <cell r="AW1157">
            <v>0</v>
          </cell>
          <cell r="AX1157">
            <v>0</v>
          </cell>
          <cell r="AY1157">
            <v>0</v>
          </cell>
          <cell r="AZ1157">
            <v>0</v>
          </cell>
          <cell r="BA1157">
            <v>0</v>
          </cell>
        </row>
        <row r="1158"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  <cell r="AY1158">
            <v>0</v>
          </cell>
          <cell r="AZ1158">
            <v>0</v>
          </cell>
          <cell r="BA1158">
            <v>0</v>
          </cell>
        </row>
        <row r="1159"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  <cell r="AP1159">
            <v>0</v>
          </cell>
          <cell r="AQ1159">
            <v>0</v>
          </cell>
          <cell r="AR1159">
            <v>0</v>
          </cell>
          <cell r="AS1159">
            <v>0</v>
          </cell>
          <cell r="AT1159">
            <v>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  <cell r="AY1159">
            <v>0</v>
          </cell>
          <cell r="AZ1159">
            <v>0</v>
          </cell>
          <cell r="BA1159">
            <v>0</v>
          </cell>
        </row>
        <row r="1160"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  <cell r="AP1160">
            <v>0</v>
          </cell>
          <cell r="AQ1160">
            <v>0</v>
          </cell>
          <cell r="AR1160">
            <v>0</v>
          </cell>
          <cell r="AS1160">
            <v>0</v>
          </cell>
          <cell r="AT1160">
            <v>0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  <cell r="AY1160">
            <v>0</v>
          </cell>
          <cell r="AZ1160">
            <v>0</v>
          </cell>
          <cell r="BA1160">
            <v>0</v>
          </cell>
        </row>
        <row r="1161"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  <cell r="AY1161">
            <v>0</v>
          </cell>
          <cell r="AZ1161">
            <v>0</v>
          </cell>
          <cell r="BA1161">
            <v>0</v>
          </cell>
        </row>
        <row r="1162"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T1162">
            <v>0</v>
          </cell>
          <cell r="AU1162">
            <v>0</v>
          </cell>
          <cell r="AV1162">
            <v>0</v>
          </cell>
          <cell r="AW1162">
            <v>0</v>
          </cell>
          <cell r="AX1162">
            <v>0</v>
          </cell>
          <cell r="AY1162">
            <v>0</v>
          </cell>
          <cell r="AZ1162">
            <v>0</v>
          </cell>
          <cell r="BA1162">
            <v>0</v>
          </cell>
        </row>
        <row r="1163"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  <cell r="AP1163">
            <v>0</v>
          </cell>
          <cell r="AQ1163">
            <v>0</v>
          </cell>
          <cell r="AR1163">
            <v>0</v>
          </cell>
          <cell r="AS1163">
            <v>0</v>
          </cell>
          <cell r="AT1163">
            <v>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  <cell r="AY1163">
            <v>0</v>
          </cell>
          <cell r="AZ1163">
            <v>0</v>
          </cell>
          <cell r="BA1163">
            <v>0</v>
          </cell>
        </row>
        <row r="1164"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T1164">
            <v>0</v>
          </cell>
          <cell r="AU1164">
            <v>0</v>
          </cell>
          <cell r="AV1164">
            <v>0</v>
          </cell>
          <cell r="AW1164">
            <v>0</v>
          </cell>
          <cell r="AX1164">
            <v>0</v>
          </cell>
          <cell r="AY1164">
            <v>0</v>
          </cell>
          <cell r="AZ1164">
            <v>0</v>
          </cell>
          <cell r="BA1164">
            <v>0</v>
          </cell>
        </row>
        <row r="1165"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  <cell r="AP1165">
            <v>0</v>
          </cell>
          <cell r="AQ1165">
            <v>0</v>
          </cell>
          <cell r="AR1165">
            <v>0</v>
          </cell>
          <cell r="AS1165">
            <v>0</v>
          </cell>
          <cell r="AT1165">
            <v>0</v>
          </cell>
          <cell r="AU1165">
            <v>0</v>
          </cell>
          <cell r="AV1165">
            <v>0</v>
          </cell>
          <cell r="AW1165">
            <v>0</v>
          </cell>
          <cell r="AX1165">
            <v>0</v>
          </cell>
          <cell r="AY1165">
            <v>0</v>
          </cell>
          <cell r="AZ1165">
            <v>0</v>
          </cell>
          <cell r="BA1165">
            <v>0</v>
          </cell>
        </row>
        <row r="1166"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T1166">
            <v>0</v>
          </cell>
          <cell r="AU1166">
            <v>0</v>
          </cell>
          <cell r="AV1166">
            <v>0</v>
          </cell>
          <cell r="AW1166">
            <v>0</v>
          </cell>
          <cell r="AX1166">
            <v>0</v>
          </cell>
          <cell r="AY1166">
            <v>0</v>
          </cell>
          <cell r="AZ1166">
            <v>0</v>
          </cell>
          <cell r="BA1166">
            <v>0</v>
          </cell>
        </row>
        <row r="1167"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  <cell r="AG1167">
            <v>0</v>
          </cell>
          <cell r="AH1167">
            <v>0</v>
          </cell>
          <cell r="AI1167">
            <v>0</v>
          </cell>
          <cell r="AJ1167">
            <v>0</v>
          </cell>
          <cell r="AK1167">
            <v>0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  <cell r="AP1167">
            <v>0</v>
          </cell>
          <cell r="AQ1167">
            <v>0</v>
          </cell>
          <cell r="AR1167">
            <v>0</v>
          </cell>
          <cell r="AS1167">
            <v>0</v>
          </cell>
          <cell r="AT1167">
            <v>0</v>
          </cell>
          <cell r="AU1167">
            <v>0</v>
          </cell>
          <cell r="AV1167">
            <v>0</v>
          </cell>
          <cell r="AW1167">
            <v>0</v>
          </cell>
          <cell r="AX1167">
            <v>0</v>
          </cell>
          <cell r="AY1167">
            <v>0</v>
          </cell>
          <cell r="AZ1167">
            <v>0</v>
          </cell>
          <cell r="BA1167">
            <v>0</v>
          </cell>
        </row>
        <row r="1168"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G1168">
            <v>0</v>
          </cell>
          <cell r="AH1168">
            <v>0</v>
          </cell>
          <cell r="AI1168">
            <v>0</v>
          </cell>
          <cell r="AJ1168">
            <v>0</v>
          </cell>
          <cell r="AK1168">
            <v>0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  <cell r="AP1168">
            <v>0</v>
          </cell>
          <cell r="AQ1168">
            <v>0</v>
          </cell>
          <cell r="AR1168">
            <v>0</v>
          </cell>
          <cell r="AS1168">
            <v>0</v>
          </cell>
          <cell r="AT1168">
            <v>0</v>
          </cell>
          <cell r="AU1168">
            <v>0</v>
          </cell>
          <cell r="AV1168">
            <v>0</v>
          </cell>
          <cell r="AW1168">
            <v>0</v>
          </cell>
          <cell r="AX1168">
            <v>0</v>
          </cell>
          <cell r="AY1168">
            <v>0</v>
          </cell>
          <cell r="AZ1168">
            <v>0</v>
          </cell>
          <cell r="BA1168">
            <v>0</v>
          </cell>
        </row>
        <row r="1169"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  <cell r="AP1169">
            <v>0</v>
          </cell>
          <cell r="AQ1169">
            <v>0</v>
          </cell>
          <cell r="AR1169">
            <v>0</v>
          </cell>
          <cell r="AS1169">
            <v>0</v>
          </cell>
          <cell r="AT1169">
            <v>0</v>
          </cell>
          <cell r="AU1169">
            <v>0</v>
          </cell>
          <cell r="AV1169">
            <v>0</v>
          </cell>
          <cell r="AW1169">
            <v>0</v>
          </cell>
          <cell r="AX1169">
            <v>0</v>
          </cell>
          <cell r="AY1169">
            <v>0</v>
          </cell>
          <cell r="AZ1169">
            <v>0</v>
          </cell>
          <cell r="BA1169">
            <v>0</v>
          </cell>
        </row>
        <row r="1170"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  <cell r="AP1170">
            <v>0</v>
          </cell>
          <cell r="AQ1170">
            <v>0</v>
          </cell>
          <cell r="AR1170">
            <v>0</v>
          </cell>
          <cell r="AS1170">
            <v>0</v>
          </cell>
          <cell r="AT1170">
            <v>0</v>
          </cell>
          <cell r="AU1170">
            <v>0</v>
          </cell>
          <cell r="AV1170">
            <v>0</v>
          </cell>
          <cell r="AW1170">
            <v>0</v>
          </cell>
          <cell r="AX1170">
            <v>0</v>
          </cell>
          <cell r="AY1170">
            <v>0</v>
          </cell>
          <cell r="AZ1170">
            <v>0</v>
          </cell>
          <cell r="BA1170">
            <v>0</v>
          </cell>
        </row>
        <row r="1171"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P1171">
            <v>0</v>
          </cell>
          <cell r="AQ1171">
            <v>0</v>
          </cell>
          <cell r="AR1171">
            <v>0</v>
          </cell>
          <cell r="AS1171">
            <v>0</v>
          </cell>
          <cell r="AT1171">
            <v>0</v>
          </cell>
          <cell r="AU1171">
            <v>0</v>
          </cell>
          <cell r="AV1171">
            <v>0</v>
          </cell>
          <cell r="AW1171">
            <v>0</v>
          </cell>
          <cell r="AX1171">
            <v>0</v>
          </cell>
          <cell r="AY1171">
            <v>0</v>
          </cell>
          <cell r="AZ1171">
            <v>0</v>
          </cell>
          <cell r="BA1171">
            <v>0</v>
          </cell>
        </row>
        <row r="1172"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  <cell r="AP1172">
            <v>0</v>
          </cell>
          <cell r="AQ1172">
            <v>0</v>
          </cell>
          <cell r="AR1172">
            <v>0</v>
          </cell>
          <cell r="AS1172">
            <v>0</v>
          </cell>
          <cell r="AT1172">
            <v>0</v>
          </cell>
          <cell r="AU1172">
            <v>0</v>
          </cell>
          <cell r="AV1172">
            <v>0</v>
          </cell>
          <cell r="AW1172">
            <v>0</v>
          </cell>
          <cell r="AX1172">
            <v>0</v>
          </cell>
          <cell r="AY1172">
            <v>0</v>
          </cell>
          <cell r="AZ1172">
            <v>0</v>
          </cell>
          <cell r="BA1172">
            <v>0</v>
          </cell>
        </row>
        <row r="1173"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  <cell r="AP1173">
            <v>0</v>
          </cell>
          <cell r="AQ1173">
            <v>0</v>
          </cell>
          <cell r="AR1173">
            <v>0</v>
          </cell>
          <cell r="AS1173">
            <v>0</v>
          </cell>
          <cell r="AT1173">
            <v>0</v>
          </cell>
          <cell r="AU1173">
            <v>0</v>
          </cell>
          <cell r="AV1173">
            <v>0</v>
          </cell>
          <cell r="AW1173">
            <v>0</v>
          </cell>
          <cell r="AX1173">
            <v>0</v>
          </cell>
          <cell r="AY1173">
            <v>0</v>
          </cell>
          <cell r="AZ1173">
            <v>0</v>
          </cell>
          <cell r="BA1173">
            <v>0</v>
          </cell>
        </row>
        <row r="1174"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P1174">
            <v>0</v>
          </cell>
          <cell r="AQ1174">
            <v>0</v>
          </cell>
          <cell r="AR1174">
            <v>0</v>
          </cell>
          <cell r="AS1174">
            <v>0</v>
          </cell>
          <cell r="AT1174">
            <v>0</v>
          </cell>
          <cell r="AU1174">
            <v>0</v>
          </cell>
          <cell r="AV1174">
            <v>0</v>
          </cell>
          <cell r="AW1174">
            <v>0</v>
          </cell>
          <cell r="AX1174">
            <v>0</v>
          </cell>
          <cell r="AY1174">
            <v>0</v>
          </cell>
          <cell r="AZ1174">
            <v>0</v>
          </cell>
          <cell r="BA1174">
            <v>0</v>
          </cell>
        </row>
        <row r="1175"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  <cell r="AP1175">
            <v>0</v>
          </cell>
          <cell r="AQ1175">
            <v>0</v>
          </cell>
          <cell r="AR1175">
            <v>0</v>
          </cell>
          <cell r="AS1175">
            <v>0</v>
          </cell>
          <cell r="AT1175">
            <v>0</v>
          </cell>
          <cell r="AU1175">
            <v>0</v>
          </cell>
          <cell r="AV1175">
            <v>0</v>
          </cell>
          <cell r="AW1175">
            <v>0</v>
          </cell>
          <cell r="AX1175">
            <v>0</v>
          </cell>
          <cell r="AY1175">
            <v>0</v>
          </cell>
          <cell r="AZ1175">
            <v>0</v>
          </cell>
          <cell r="BA1175">
            <v>0</v>
          </cell>
        </row>
        <row r="1176"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  <cell r="AP1176">
            <v>0</v>
          </cell>
          <cell r="AQ1176">
            <v>0</v>
          </cell>
          <cell r="AR1176">
            <v>0</v>
          </cell>
          <cell r="AS1176">
            <v>0</v>
          </cell>
          <cell r="AT1176">
            <v>0</v>
          </cell>
          <cell r="AU1176">
            <v>0</v>
          </cell>
          <cell r="AV1176">
            <v>0</v>
          </cell>
          <cell r="AW1176">
            <v>0</v>
          </cell>
          <cell r="AX1176">
            <v>0</v>
          </cell>
          <cell r="AY1176">
            <v>0</v>
          </cell>
          <cell r="AZ1176">
            <v>0</v>
          </cell>
          <cell r="BA1176">
            <v>0</v>
          </cell>
        </row>
        <row r="1177"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  <cell r="AP1177">
            <v>0</v>
          </cell>
          <cell r="AQ1177">
            <v>0</v>
          </cell>
          <cell r="AR1177">
            <v>0</v>
          </cell>
          <cell r="AS1177">
            <v>0</v>
          </cell>
          <cell r="AT1177">
            <v>0</v>
          </cell>
          <cell r="AU1177">
            <v>0</v>
          </cell>
          <cell r="AV1177">
            <v>0</v>
          </cell>
          <cell r="AW1177">
            <v>0</v>
          </cell>
          <cell r="AX1177">
            <v>0</v>
          </cell>
          <cell r="AY1177">
            <v>0</v>
          </cell>
          <cell r="AZ1177">
            <v>0</v>
          </cell>
          <cell r="BA1177">
            <v>0</v>
          </cell>
        </row>
        <row r="1178"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  <cell r="AP1178">
            <v>0</v>
          </cell>
          <cell r="AQ1178">
            <v>0</v>
          </cell>
          <cell r="AR1178">
            <v>0</v>
          </cell>
          <cell r="AS1178">
            <v>0</v>
          </cell>
          <cell r="AT1178">
            <v>0</v>
          </cell>
          <cell r="AU1178">
            <v>0</v>
          </cell>
          <cell r="AV1178">
            <v>0</v>
          </cell>
          <cell r="AW1178">
            <v>0</v>
          </cell>
          <cell r="AX1178">
            <v>0</v>
          </cell>
          <cell r="AY1178">
            <v>0</v>
          </cell>
          <cell r="AZ1178">
            <v>0</v>
          </cell>
          <cell r="BA1178">
            <v>0</v>
          </cell>
        </row>
        <row r="1179"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  <cell r="AP1179">
            <v>0</v>
          </cell>
          <cell r="AQ1179">
            <v>0</v>
          </cell>
          <cell r="AR1179">
            <v>0</v>
          </cell>
          <cell r="AS1179">
            <v>0</v>
          </cell>
          <cell r="AT1179">
            <v>0</v>
          </cell>
          <cell r="AU1179">
            <v>0</v>
          </cell>
          <cell r="AV1179">
            <v>0</v>
          </cell>
          <cell r="AW1179">
            <v>0</v>
          </cell>
          <cell r="AX1179">
            <v>0</v>
          </cell>
          <cell r="AY1179">
            <v>0</v>
          </cell>
          <cell r="AZ1179">
            <v>0</v>
          </cell>
          <cell r="BA1179">
            <v>0</v>
          </cell>
        </row>
        <row r="1180"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  <cell r="AP1180">
            <v>0</v>
          </cell>
          <cell r="AQ1180">
            <v>0</v>
          </cell>
          <cell r="AR1180">
            <v>0</v>
          </cell>
          <cell r="AS1180">
            <v>0</v>
          </cell>
          <cell r="AT1180">
            <v>0</v>
          </cell>
          <cell r="AU1180">
            <v>0</v>
          </cell>
          <cell r="AV1180">
            <v>0</v>
          </cell>
          <cell r="AW1180">
            <v>0</v>
          </cell>
          <cell r="AX1180">
            <v>0</v>
          </cell>
          <cell r="AY1180">
            <v>0</v>
          </cell>
          <cell r="AZ1180">
            <v>0</v>
          </cell>
          <cell r="BA1180">
            <v>0</v>
          </cell>
        </row>
        <row r="1181"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  <cell r="AP1181">
            <v>0</v>
          </cell>
          <cell r="AQ1181">
            <v>0</v>
          </cell>
          <cell r="AR1181">
            <v>0</v>
          </cell>
          <cell r="AS1181">
            <v>0</v>
          </cell>
          <cell r="AT1181">
            <v>0</v>
          </cell>
          <cell r="AU1181">
            <v>0</v>
          </cell>
          <cell r="AV1181">
            <v>0</v>
          </cell>
          <cell r="AW1181">
            <v>0</v>
          </cell>
          <cell r="AX1181">
            <v>0</v>
          </cell>
          <cell r="AY1181">
            <v>0</v>
          </cell>
          <cell r="AZ1181">
            <v>0</v>
          </cell>
          <cell r="BA1181">
            <v>0</v>
          </cell>
        </row>
        <row r="1182"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  <cell r="AP1182">
            <v>0</v>
          </cell>
          <cell r="AQ1182">
            <v>0</v>
          </cell>
          <cell r="AR1182">
            <v>0</v>
          </cell>
          <cell r="AS1182">
            <v>0</v>
          </cell>
          <cell r="AT1182">
            <v>0</v>
          </cell>
          <cell r="AU1182">
            <v>0</v>
          </cell>
          <cell r="AV1182">
            <v>0</v>
          </cell>
          <cell r="AW1182">
            <v>0</v>
          </cell>
          <cell r="AX1182">
            <v>0</v>
          </cell>
          <cell r="AY1182">
            <v>0</v>
          </cell>
          <cell r="AZ1182">
            <v>0</v>
          </cell>
          <cell r="BA1182">
            <v>0</v>
          </cell>
        </row>
        <row r="1183"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T1183">
            <v>0</v>
          </cell>
          <cell r="AU1183">
            <v>0</v>
          </cell>
          <cell r="AV1183">
            <v>0</v>
          </cell>
          <cell r="AW1183">
            <v>0</v>
          </cell>
          <cell r="AX1183">
            <v>0</v>
          </cell>
          <cell r="AY1183">
            <v>0</v>
          </cell>
          <cell r="AZ1183">
            <v>0</v>
          </cell>
          <cell r="BA1183">
            <v>0</v>
          </cell>
        </row>
        <row r="1184"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P1184">
            <v>0</v>
          </cell>
          <cell r="AQ1184">
            <v>0</v>
          </cell>
          <cell r="AR1184">
            <v>0</v>
          </cell>
          <cell r="AS1184">
            <v>0</v>
          </cell>
          <cell r="AT1184">
            <v>0</v>
          </cell>
          <cell r="AU1184">
            <v>0</v>
          </cell>
          <cell r="AV1184">
            <v>0</v>
          </cell>
          <cell r="AW1184">
            <v>0</v>
          </cell>
          <cell r="AX1184">
            <v>0</v>
          </cell>
          <cell r="AY1184">
            <v>0</v>
          </cell>
          <cell r="AZ1184">
            <v>0</v>
          </cell>
          <cell r="BA1184">
            <v>0</v>
          </cell>
        </row>
        <row r="1185"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P1185">
            <v>0</v>
          </cell>
          <cell r="AQ1185">
            <v>0</v>
          </cell>
          <cell r="AR1185">
            <v>0</v>
          </cell>
          <cell r="AS1185">
            <v>0</v>
          </cell>
          <cell r="AT1185">
            <v>0</v>
          </cell>
          <cell r="AU1185">
            <v>0</v>
          </cell>
          <cell r="AV1185">
            <v>0</v>
          </cell>
          <cell r="AW1185">
            <v>0</v>
          </cell>
          <cell r="AX1185">
            <v>0</v>
          </cell>
          <cell r="AY1185">
            <v>0</v>
          </cell>
          <cell r="AZ1185">
            <v>0</v>
          </cell>
          <cell r="BA1185">
            <v>0</v>
          </cell>
        </row>
        <row r="1186"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P1186">
            <v>0</v>
          </cell>
          <cell r="AQ1186">
            <v>0</v>
          </cell>
          <cell r="AR1186">
            <v>0</v>
          </cell>
          <cell r="AS1186">
            <v>0</v>
          </cell>
          <cell r="AT1186">
            <v>0</v>
          </cell>
          <cell r="AU1186">
            <v>0</v>
          </cell>
          <cell r="AV1186">
            <v>0</v>
          </cell>
          <cell r="AW1186">
            <v>0</v>
          </cell>
          <cell r="AX1186">
            <v>0</v>
          </cell>
          <cell r="AY1186">
            <v>0</v>
          </cell>
          <cell r="AZ1186">
            <v>0</v>
          </cell>
          <cell r="BA1186">
            <v>0</v>
          </cell>
        </row>
        <row r="1187"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  <cell r="AP1187">
            <v>0</v>
          </cell>
          <cell r="AQ1187">
            <v>0</v>
          </cell>
          <cell r="AR1187">
            <v>0</v>
          </cell>
          <cell r="AS1187">
            <v>0</v>
          </cell>
          <cell r="AT1187">
            <v>0</v>
          </cell>
          <cell r="AU1187">
            <v>0</v>
          </cell>
          <cell r="AV1187">
            <v>0</v>
          </cell>
          <cell r="AW1187">
            <v>0</v>
          </cell>
          <cell r="AX1187">
            <v>0</v>
          </cell>
          <cell r="AY1187">
            <v>0</v>
          </cell>
          <cell r="AZ1187">
            <v>0</v>
          </cell>
          <cell r="BA1187">
            <v>0</v>
          </cell>
        </row>
        <row r="1188"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P1188">
            <v>0</v>
          </cell>
          <cell r="AQ1188">
            <v>0</v>
          </cell>
          <cell r="AR1188">
            <v>0</v>
          </cell>
          <cell r="AS1188">
            <v>0</v>
          </cell>
          <cell r="AT1188">
            <v>0</v>
          </cell>
          <cell r="AU1188">
            <v>0</v>
          </cell>
          <cell r="AV1188">
            <v>0</v>
          </cell>
          <cell r="AW1188">
            <v>0</v>
          </cell>
          <cell r="AX1188">
            <v>0</v>
          </cell>
          <cell r="AY1188">
            <v>0</v>
          </cell>
          <cell r="AZ1188">
            <v>0</v>
          </cell>
          <cell r="BA1188">
            <v>0</v>
          </cell>
        </row>
        <row r="1189"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P1189">
            <v>0</v>
          </cell>
          <cell r="AQ1189">
            <v>0</v>
          </cell>
          <cell r="AR1189">
            <v>0</v>
          </cell>
          <cell r="AS1189">
            <v>0</v>
          </cell>
          <cell r="AT1189">
            <v>0</v>
          </cell>
          <cell r="AU1189">
            <v>0</v>
          </cell>
          <cell r="AV1189">
            <v>0</v>
          </cell>
          <cell r="AW1189">
            <v>0</v>
          </cell>
          <cell r="AX1189">
            <v>0</v>
          </cell>
          <cell r="AY1189">
            <v>0</v>
          </cell>
          <cell r="AZ1189">
            <v>0</v>
          </cell>
          <cell r="BA1189">
            <v>0</v>
          </cell>
        </row>
        <row r="1190"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P1190">
            <v>0</v>
          </cell>
          <cell r="AQ1190">
            <v>0</v>
          </cell>
          <cell r="AR1190">
            <v>0</v>
          </cell>
          <cell r="AS1190">
            <v>0</v>
          </cell>
          <cell r="AT1190">
            <v>0</v>
          </cell>
          <cell r="AU1190">
            <v>0</v>
          </cell>
          <cell r="AV1190">
            <v>0</v>
          </cell>
          <cell r="AW1190">
            <v>0</v>
          </cell>
          <cell r="AX1190">
            <v>0</v>
          </cell>
          <cell r="AY1190">
            <v>0</v>
          </cell>
          <cell r="AZ1190">
            <v>0</v>
          </cell>
          <cell r="BA1190">
            <v>0</v>
          </cell>
        </row>
        <row r="1191"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P1191">
            <v>0</v>
          </cell>
          <cell r="AQ1191">
            <v>0</v>
          </cell>
          <cell r="AR1191">
            <v>0</v>
          </cell>
          <cell r="AS1191">
            <v>0</v>
          </cell>
          <cell r="AT1191">
            <v>0</v>
          </cell>
          <cell r="AU1191">
            <v>0</v>
          </cell>
          <cell r="AV1191">
            <v>0</v>
          </cell>
          <cell r="AW1191">
            <v>0</v>
          </cell>
          <cell r="AX1191">
            <v>0</v>
          </cell>
          <cell r="AY1191">
            <v>0</v>
          </cell>
          <cell r="AZ1191">
            <v>0</v>
          </cell>
          <cell r="BA1191">
            <v>0</v>
          </cell>
        </row>
        <row r="1192"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P1192">
            <v>0</v>
          </cell>
          <cell r="AQ1192">
            <v>0</v>
          </cell>
          <cell r="AR1192">
            <v>0</v>
          </cell>
          <cell r="AS1192">
            <v>0</v>
          </cell>
          <cell r="AT1192">
            <v>0</v>
          </cell>
          <cell r="AU1192">
            <v>0</v>
          </cell>
          <cell r="AV1192">
            <v>0</v>
          </cell>
          <cell r="AW1192">
            <v>0</v>
          </cell>
          <cell r="AX1192">
            <v>0</v>
          </cell>
          <cell r="AY1192">
            <v>0</v>
          </cell>
          <cell r="AZ1192">
            <v>0</v>
          </cell>
          <cell r="BA1192">
            <v>0</v>
          </cell>
        </row>
        <row r="1193"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P1193">
            <v>0</v>
          </cell>
          <cell r="AQ1193">
            <v>0</v>
          </cell>
          <cell r="AR1193">
            <v>0</v>
          </cell>
          <cell r="AS1193">
            <v>0</v>
          </cell>
          <cell r="AT1193">
            <v>0</v>
          </cell>
          <cell r="AU1193">
            <v>0</v>
          </cell>
          <cell r="AV1193">
            <v>0</v>
          </cell>
          <cell r="AW1193">
            <v>0</v>
          </cell>
          <cell r="AX1193">
            <v>0</v>
          </cell>
          <cell r="AY1193">
            <v>0</v>
          </cell>
          <cell r="AZ1193">
            <v>0</v>
          </cell>
          <cell r="BA1193">
            <v>0</v>
          </cell>
        </row>
        <row r="1194"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P1194">
            <v>0</v>
          </cell>
          <cell r="AQ1194">
            <v>0</v>
          </cell>
          <cell r="AR1194">
            <v>0</v>
          </cell>
          <cell r="AS1194">
            <v>0</v>
          </cell>
          <cell r="AT1194">
            <v>0</v>
          </cell>
          <cell r="AU1194">
            <v>0</v>
          </cell>
          <cell r="AV1194">
            <v>0</v>
          </cell>
          <cell r="AW1194">
            <v>0</v>
          </cell>
          <cell r="AX1194">
            <v>0</v>
          </cell>
          <cell r="AY1194">
            <v>0</v>
          </cell>
          <cell r="AZ1194">
            <v>0</v>
          </cell>
          <cell r="BA1194">
            <v>0</v>
          </cell>
        </row>
        <row r="1195"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P1195">
            <v>0</v>
          </cell>
          <cell r="AQ1195">
            <v>0</v>
          </cell>
          <cell r="AR1195">
            <v>0</v>
          </cell>
          <cell r="AS1195">
            <v>0</v>
          </cell>
          <cell r="AT1195">
            <v>0</v>
          </cell>
          <cell r="AU1195">
            <v>0</v>
          </cell>
          <cell r="AV1195">
            <v>0</v>
          </cell>
          <cell r="AW1195">
            <v>0</v>
          </cell>
          <cell r="AX1195">
            <v>0</v>
          </cell>
          <cell r="AY1195">
            <v>0</v>
          </cell>
          <cell r="AZ1195">
            <v>0</v>
          </cell>
          <cell r="BA1195">
            <v>0</v>
          </cell>
        </row>
        <row r="1196"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P1196">
            <v>0</v>
          </cell>
          <cell r="AQ1196">
            <v>0</v>
          </cell>
          <cell r="AR1196">
            <v>0</v>
          </cell>
          <cell r="AS1196">
            <v>0</v>
          </cell>
          <cell r="AT1196">
            <v>0</v>
          </cell>
          <cell r="AU1196">
            <v>0</v>
          </cell>
          <cell r="AV1196">
            <v>0</v>
          </cell>
          <cell r="AW1196">
            <v>0</v>
          </cell>
          <cell r="AX1196">
            <v>0</v>
          </cell>
          <cell r="AY1196">
            <v>0</v>
          </cell>
          <cell r="AZ1196">
            <v>0</v>
          </cell>
          <cell r="BA1196">
            <v>0</v>
          </cell>
        </row>
        <row r="1197"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P1197">
            <v>0</v>
          </cell>
          <cell r="AQ1197">
            <v>0</v>
          </cell>
          <cell r="AR1197">
            <v>0</v>
          </cell>
          <cell r="AS1197">
            <v>0</v>
          </cell>
          <cell r="AT1197">
            <v>0</v>
          </cell>
          <cell r="AU1197">
            <v>0</v>
          </cell>
          <cell r="AV1197">
            <v>0</v>
          </cell>
          <cell r="AW1197">
            <v>0</v>
          </cell>
          <cell r="AX1197">
            <v>0</v>
          </cell>
          <cell r="AY1197">
            <v>0</v>
          </cell>
          <cell r="AZ1197">
            <v>0</v>
          </cell>
          <cell r="BA1197">
            <v>0</v>
          </cell>
        </row>
        <row r="1198"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P1198">
            <v>0</v>
          </cell>
          <cell r="AQ1198">
            <v>0</v>
          </cell>
          <cell r="AR1198">
            <v>0</v>
          </cell>
          <cell r="AS1198">
            <v>0</v>
          </cell>
          <cell r="AT1198">
            <v>0</v>
          </cell>
          <cell r="AU1198">
            <v>0</v>
          </cell>
          <cell r="AV1198">
            <v>0</v>
          </cell>
          <cell r="AW1198">
            <v>0</v>
          </cell>
          <cell r="AX1198">
            <v>0</v>
          </cell>
          <cell r="AY1198">
            <v>0</v>
          </cell>
          <cell r="AZ1198">
            <v>0</v>
          </cell>
          <cell r="BA1198">
            <v>0</v>
          </cell>
        </row>
        <row r="1199"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  <cell r="AU1199">
            <v>0</v>
          </cell>
          <cell r="AV1199">
            <v>0</v>
          </cell>
          <cell r="AW1199">
            <v>0</v>
          </cell>
          <cell r="AX1199">
            <v>0</v>
          </cell>
          <cell r="AY1199">
            <v>0</v>
          </cell>
          <cell r="AZ1199">
            <v>0</v>
          </cell>
          <cell r="BA1199">
            <v>0</v>
          </cell>
        </row>
        <row r="1200"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P1200">
            <v>0</v>
          </cell>
          <cell r="AQ1200">
            <v>0</v>
          </cell>
          <cell r="AR1200">
            <v>0</v>
          </cell>
          <cell r="AS1200">
            <v>0</v>
          </cell>
          <cell r="AT1200">
            <v>0</v>
          </cell>
          <cell r="AU1200">
            <v>0</v>
          </cell>
          <cell r="AV1200">
            <v>0</v>
          </cell>
          <cell r="AW1200">
            <v>0</v>
          </cell>
          <cell r="AX1200">
            <v>0</v>
          </cell>
          <cell r="AY1200">
            <v>0</v>
          </cell>
          <cell r="AZ1200">
            <v>0</v>
          </cell>
          <cell r="BA1200">
            <v>0</v>
          </cell>
        </row>
        <row r="1201"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P1201">
            <v>0</v>
          </cell>
          <cell r="AQ1201">
            <v>0</v>
          </cell>
          <cell r="AR1201">
            <v>0</v>
          </cell>
          <cell r="AS1201">
            <v>0</v>
          </cell>
          <cell r="AT1201">
            <v>0</v>
          </cell>
          <cell r="AU1201">
            <v>0</v>
          </cell>
          <cell r="AV1201">
            <v>0</v>
          </cell>
          <cell r="AW1201">
            <v>0</v>
          </cell>
          <cell r="AX1201">
            <v>0</v>
          </cell>
          <cell r="AY1201">
            <v>0</v>
          </cell>
          <cell r="AZ1201">
            <v>0</v>
          </cell>
          <cell r="BA1201">
            <v>0</v>
          </cell>
        </row>
        <row r="1202"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0</v>
          </cell>
          <cell r="AV1202">
            <v>0</v>
          </cell>
          <cell r="AW1202">
            <v>0</v>
          </cell>
          <cell r="AX1202">
            <v>0</v>
          </cell>
          <cell r="AY1202">
            <v>0</v>
          </cell>
          <cell r="AZ1202">
            <v>0</v>
          </cell>
          <cell r="BA1202">
            <v>0</v>
          </cell>
        </row>
        <row r="1203"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>
            <v>0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  <cell r="AU1203">
            <v>0</v>
          </cell>
          <cell r="AV1203">
            <v>0</v>
          </cell>
          <cell r="AW1203">
            <v>0</v>
          </cell>
          <cell r="AX1203">
            <v>0</v>
          </cell>
          <cell r="AY1203">
            <v>0</v>
          </cell>
          <cell r="AZ1203">
            <v>0</v>
          </cell>
          <cell r="BA1203">
            <v>0</v>
          </cell>
        </row>
        <row r="1204"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P1204">
            <v>0</v>
          </cell>
          <cell r="AQ1204">
            <v>0</v>
          </cell>
          <cell r="AR1204">
            <v>0</v>
          </cell>
          <cell r="AS1204">
            <v>0</v>
          </cell>
          <cell r="AT1204">
            <v>0</v>
          </cell>
          <cell r="AU1204">
            <v>0</v>
          </cell>
          <cell r="AV1204">
            <v>0</v>
          </cell>
          <cell r="AW1204">
            <v>0</v>
          </cell>
          <cell r="AX1204">
            <v>0</v>
          </cell>
          <cell r="AY1204">
            <v>0</v>
          </cell>
          <cell r="AZ1204">
            <v>0</v>
          </cell>
          <cell r="BA1204">
            <v>0</v>
          </cell>
        </row>
        <row r="1205"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P1205">
            <v>0</v>
          </cell>
          <cell r="AQ1205">
            <v>0</v>
          </cell>
          <cell r="AR1205">
            <v>0</v>
          </cell>
          <cell r="AS1205">
            <v>0</v>
          </cell>
          <cell r="AT1205">
            <v>0</v>
          </cell>
          <cell r="AU1205">
            <v>0</v>
          </cell>
          <cell r="AV1205">
            <v>0</v>
          </cell>
          <cell r="AW1205">
            <v>0</v>
          </cell>
          <cell r="AX1205">
            <v>0</v>
          </cell>
          <cell r="AY1205">
            <v>0</v>
          </cell>
          <cell r="AZ1205">
            <v>0</v>
          </cell>
          <cell r="BA1205">
            <v>0</v>
          </cell>
        </row>
        <row r="1206"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0</v>
          </cell>
          <cell r="AJ1206">
            <v>0</v>
          </cell>
          <cell r="AK1206">
            <v>0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  <cell r="AP1206">
            <v>0</v>
          </cell>
          <cell r="AQ1206">
            <v>0</v>
          </cell>
          <cell r="AR1206">
            <v>0</v>
          </cell>
          <cell r="AS1206">
            <v>0</v>
          </cell>
          <cell r="AT1206">
            <v>0</v>
          </cell>
          <cell r="AU1206">
            <v>0</v>
          </cell>
          <cell r="AV1206">
            <v>0</v>
          </cell>
          <cell r="AW1206">
            <v>0</v>
          </cell>
          <cell r="AX1206">
            <v>0</v>
          </cell>
          <cell r="AY1206">
            <v>0</v>
          </cell>
          <cell r="AZ1206">
            <v>0</v>
          </cell>
          <cell r="BA1206">
            <v>0</v>
          </cell>
        </row>
        <row r="1207"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P1207">
            <v>0</v>
          </cell>
          <cell r="AQ1207">
            <v>0</v>
          </cell>
          <cell r="AR1207">
            <v>0</v>
          </cell>
          <cell r="AS1207">
            <v>0</v>
          </cell>
          <cell r="AT1207">
            <v>0</v>
          </cell>
          <cell r="AU1207">
            <v>0</v>
          </cell>
          <cell r="AV1207">
            <v>0</v>
          </cell>
          <cell r="AW1207">
            <v>0</v>
          </cell>
          <cell r="AX1207">
            <v>0</v>
          </cell>
          <cell r="AY1207">
            <v>0</v>
          </cell>
          <cell r="AZ1207">
            <v>0</v>
          </cell>
          <cell r="BA1207">
            <v>0</v>
          </cell>
        </row>
        <row r="1208"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  <cell r="AP1208">
            <v>0</v>
          </cell>
          <cell r="AQ1208">
            <v>0</v>
          </cell>
          <cell r="AR1208">
            <v>0</v>
          </cell>
          <cell r="AS1208">
            <v>0</v>
          </cell>
          <cell r="AT1208">
            <v>0</v>
          </cell>
          <cell r="AU1208">
            <v>0</v>
          </cell>
          <cell r="AV1208">
            <v>0</v>
          </cell>
          <cell r="AW1208">
            <v>0</v>
          </cell>
          <cell r="AX1208">
            <v>0</v>
          </cell>
          <cell r="AY1208">
            <v>0</v>
          </cell>
          <cell r="AZ1208">
            <v>0</v>
          </cell>
          <cell r="BA1208">
            <v>0</v>
          </cell>
        </row>
        <row r="1209"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0</v>
          </cell>
          <cell r="AV1209">
            <v>0</v>
          </cell>
          <cell r="AW1209">
            <v>0</v>
          </cell>
          <cell r="AX1209">
            <v>0</v>
          </cell>
          <cell r="AY1209">
            <v>0</v>
          </cell>
          <cell r="AZ1209">
            <v>0</v>
          </cell>
          <cell r="BA1209">
            <v>0</v>
          </cell>
        </row>
        <row r="1210"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  <cell r="AP1210">
            <v>0</v>
          </cell>
          <cell r="AQ1210">
            <v>0</v>
          </cell>
          <cell r="AR1210">
            <v>0</v>
          </cell>
          <cell r="AS1210">
            <v>0</v>
          </cell>
          <cell r="AT1210">
            <v>0</v>
          </cell>
          <cell r="AU1210">
            <v>0</v>
          </cell>
          <cell r="AV1210">
            <v>0</v>
          </cell>
          <cell r="AW1210">
            <v>0</v>
          </cell>
          <cell r="AX1210">
            <v>0</v>
          </cell>
          <cell r="AY1210">
            <v>0</v>
          </cell>
          <cell r="AZ1210">
            <v>0</v>
          </cell>
          <cell r="BA1210">
            <v>0</v>
          </cell>
        </row>
        <row r="1211"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  <cell r="AP1211">
            <v>0</v>
          </cell>
          <cell r="AQ1211">
            <v>0</v>
          </cell>
          <cell r="AR1211">
            <v>0</v>
          </cell>
          <cell r="AS1211">
            <v>0</v>
          </cell>
          <cell r="AT1211">
            <v>0</v>
          </cell>
          <cell r="AU1211">
            <v>0</v>
          </cell>
          <cell r="AV1211">
            <v>0</v>
          </cell>
          <cell r="AW1211">
            <v>0</v>
          </cell>
          <cell r="AX1211">
            <v>0</v>
          </cell>
          <cell r="AY1211">
            <v>0</v>
          </cell>
          <cell r="AZ1211">
            <v>0</v>
          </cell>
          <cell r="BA1211">
            <v>0</v>
          </cell>
        </row>
        <row r="1212"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  <cell r="AP1212">
            <v>0</v>
          </cell>
          <cell r="AQ1212">
            <v>0</v>
          </cell>
          <cell r="AR1212">
            <v>0</v>
          </cell>
          <cell r="AS1212">
            <v>0</v>
          </cell>
          <cell r="AT1212">
            <v>0</v>
          </cell>
          <cell r="AU1212">
            <v>0</v>
          </cell>
          <cell r="AV1212">
            <v>0</v>
          </cell>
          <cell r="AW1212">
            <v>0</v>
          </cell>
          <cell r="AX1212">
            <v>0</v>
          </cell>
          <cell r="AY1212">
            <v>0</v>
          </cell>
          <cell r="AZ1212">
            <v>0</v>
          </cell>
          <cell r="BA1212">
            <v>0</v>
          </cell>
        </row>
        <row r="1213"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  <cell r="AP1213">
            <v>0</v>
          </cell>
          <cell r="AQ1213">
            <v>0</v>
          </cell>
          <cell r="AR1213">
            <v>0</v>
          </cell>
          <cell r="AS1213">
            <v>0</v>
          </cell>
          <cell r="AT1213">
            <v>0</v>
          </cell>
          <cell r="AU1213">
            <v>0</v>
          </cell>
          <cell r="AV1213">
            <v>0</v>
          </cell>
          <cell r="AW1213">
            <v>0</v>
          </cell>
          <cell r="AX1213">
            <v>0</v>
          </cell>
          <cell r="AY1213">
            <v>0</v>
          </cell>
          <cell r="AZ1213">
            <v>0</v>
          </cell>
          <cell r="BA1213">
            <v>0</v>
          </cell>
        </row>
        <row r="1214"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  <cell r="AP1214">
            <v>0</v>
          </cell>
          <cell r="AQ1214">
            <v>0</v>
          </cell>
          <cell r="AR1214">
            <v>0</v>
          </cell>
          <cell r="AS1214">
            <v>0</v>
          </cell>
          <cell r="AT1214">
            <v>0</v>
          </cell>
          <cell r="AU1214">
            <v>0</v>
          </cell>
          <cell r="AV1214">
            <v>0</v>
          </cell>
          <cell r="AW1214">
            <v>0</v>
          </cell>
          <cell r="AX1214">
            <v>0</v>
          </cell>
          <cell r="AY1214">
            <v>0</v>
          </cell>
          <cell r="AZ1214">
            <v>0</v>
          </cell>
          <cell r="BA1214">
            <v>0</v>
          </cell>
        </row>
        <row r="1215"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  <cell r="AP1215">
            <v>0</v>
          </cell>
          <cell r="AQ1215">
            <v>0</v>
          </cell>
          <cell r="AR1215">
            <v>0</v>
          </cell>
          <cell r="AS1215">
            <v>0</v>
          </cell>
          <cell r="AT1215">
            <v>0</v>
          </cell>
          <cell r="AU1215">
            <v>0</v>
          </cell>
          <cell r="AV1215">
            <v>0</v>
          </cell>
          <cell r="AW1215">
            <v>0</v>
          </cell>
          <cell r="AX1215">
            <v>0</v>
          </cell>
          <cell r="AY1215">
            <v>0</v>
          </cell>
          <cell r="AZ1215">
            <v>0</v>
          </cell>
          <cell r="BA1215">
            <v>0</v>
          </cell>
        </row>
        <row r="1216"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  <cell r="AK1216">
            <v>0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  <cell r="AP1216">
            <v>0</v>
          </cell>
          <cell r="AQ1216">
            <v>0</v>
          </cell>
          <cell r="AR1216">
            <v>0</v>
          </cell>
          <cell r="AS1216">
            <v>0</v>
          </cell>
          <cell r="AT1216">
            <v>0</v>
          </cell>
          <cell r="AU1216">
            <v>0</v>
          </cell>
          <cell r="AV1216">
            <v>0</v>
          </cell>
          <cell r="AW1216">
            <v>0</v>
          </cell>
          <cell r="AX1216">
            <v>0</v>
          </cell>
          <cell r="AY1216">
            <v>0</v>
          </cell>
          <cell r="AZ1216">
            <v>0</v>
          </cell>
          <cell r="BA1216">
            <v>0</v>
          </cell>
        </row>
        <row r="1217"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H1217">
            <v>0</v>
          </cell>
          <cell r="AI1217">
            <v>0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  <cell r="AP1217">
            <v>0</v>
          </cell>
          <cell r="AQ1217">
            <v>0</v>
          </cell>
          <cell r="AR1217">
            <v>0</v>
          </cell>
          <cell r="AS1217">
            <v>0</v>
          </cell>
          <cell r="AT1217">
            <v>0</v>
          </cell>
          <cell r="AU1217">
            <v>0</v>
          </cell>
          <cell r="AV1217">
            <v>0</v>
          </cell>
          <cell r="AW1217">
            <v>0</v>
          </cell>
          <cell r="AX1217">
            <v>0</v>
          </cell>
          <cell r="AY1217">
            <v>0</v>
          </cell>
          <cell r="AZ1217">
            <v>0</v>
          </cell>
          <cell r="BA1217">
            <v>0</v>
          </cell>
        </row>
        <row r="1218"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  <cell r="AK1218">
            <v>0</v>
          </cell>
          <cell r="AL1218">
            <v>0</v>
          </cell>
          <cell r="AM1218">
            <v>0</v>
          </cell>
          <cell r="AN1218">
            <v>0</v>
          </cell>
          <cell r="AO1218">
            <v>0</v>
          </cell>
          <cell r="AP1218">
            <v>0</v>
          </cell>
          <cell r="AQ1218">
            <v>0</v>
          </cell>
          <cell r="AR1218">
            <v>0</v>
          </cell>
          <cell r="AS1218">
            <v>0</v>
          </cell>
          <cell r="AT1218">
            <v>0</v>
          </cell>
          <cell r="AU1218">
            <v>0</v>
          </cell>
          <cell r="AV1218">
            <v>0</v>
          </cell>
          <cell r="AW1218">
            <v>0</v>
          </cell>
          <cell r="AX1218">
            <v>0</v>
          </cell>
          <cell r="AY1218">
            <v>0</v>
          </cell>
          <cell r="AZ1218">
            <v>0</v>
          </cell>
          <cell r="BA1218">
            <v>0</v>
          </cell>
        </row>
        <row r="1219"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0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  <cell r="AP1219">
            <v>0</v>
          </cell>
          <cell r="AQ1219">
            <v>0</v>
          </cell>
          <cell r="AR1219">
            <v>0</v>
          </cell>
          <cell r="AS1219">
            <v>0</v>
          </cell>
          <cell r="AT1219">
            <v>0</v>
          </cell>
          <cell r="AU1219">
            <v>0</v>
          </cell>
          <cell r="AV1219">
            <v>0</v>
          </cell>
          <cell r="AW1219">
            <v>0</v>
          </cell>
          <cell r="AX1219">
            <v>0</v>
          </cell>
          <cell r="AY1219">
            <v>0</v>
          </cell>
          <cell r="AZ1219">
            <v>0</v>
          </cell>
          <cell r="BA1219">
            <v>0</v>
          </cell>
        </row>
        <row r="1220"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0</v>
          </cell>
          <cell r="AK1220">
            <v>0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  <cell r="AP1220">
            <v>0</v>
          </cell>
          <cell r="AQ1220">
            <v>0</v>
          </cell>
          <cell r="AR1220">
            <v>0</v>
          </cell>
          <cell r="AS1220">
            <v>0</v>
          </cell>
          <cell r="AT1220">
            <v>0</v>
          </cell>
          <cell r="AU1220">
            <v>0</v>
          </cell>
          <cell r="AV1220">
            <v>0</v>
          </cell>
          <cell r="AW1220">
            <v>0</v>
          </cell>
          <cell r="AX1220">
            <v>0</v>
          </cell>
          <cell r="AY1220">
            <v>0</v>
          </cell>
          <cell r="AZ1220">
            <v>0</v>
          </cell>
          <cell r="BA1220">
            <v>0</v>
          </cell>
        </row>
        <row r="1221"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  <cell r="AK1221">
            <v>0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  <cell r="AP1221">
            <v>0</v>
          </cell>
          <cell r="AQ1221">
            <v>0</v>
          </cell>
          <cell r="AR1221">
            <v>0</v>
          </cell>
          <cell r="AS1221">
            <v>0</v>
          </cell>
          <cell r="AT1221">
            <v>0</v>
          </cell>
          <cell r="AU1221">
            <v>0</v>
          </cell>
          <cell r="AV1221">
            <v>0</v>
          </cell>
          <cell r="AW1221">
            <v>0</v>
          </cell>
          <cell r="AX1221">
            <v>0</v>
          </cell>
          <cell r="AY1221">
            <v>0</v>
          </cell>
          <cell r="AZ1221">
            <v>0</v>
          </cell>
          <cell r="BA1221">
            <v>0</v>
          </cell>
        </row>
        <row r="1222"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  <cell r="AP1222">
            <v>0</v>
          </cell>
          <cell r="AQ1222">
            <v>0</v>
          </cell>
          <cell r="AR1222">
            <v>0</v>
          </cell>
          <cell r="AS1222">
            <v>0</v>
          </cell>
          <cell r="AT1222">
            <v>0</v>
          </cell>
          <cell r="AU1222">
            <v>0</v>
          </cell>
          <cell r="AV1222">
            <v>0</v>
          </cell>
          <cell r="AW1222">
            <v>0</v>
          </cell>
          <cell r="AX1222">
            <v>0</v>
          </cell>
          <cell r="AY1222">
            <v>0</v>
          </cell>
          <cell r="AZ1222">
            <v>0</v>
          </cell>
          <cell r="BA1222">
            <v>0</v>
          </cell>
        </row>
        <row r="1223"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O1223">
            <v>0</v>
          </cell>
          <cell r="AP1223">
            <v>0</v>
          </cell>
          <cell r="AQ1223">
            <v>0</v>
          </cell>
          <cell r="AR1223">
            <v>0</v>
          </cell>
          <cell r="AS1223">
            <v>0</v>
          </cell>
          <cell r="AT1223">
            <v>0</v>
          </cell>
          <cell r="AU1223">
            <v>0</v>
          </cell>
          <cell r="AV1223">
            <v>0</v>
          </cell>
          <cell r="AW1223">
            <v>0</v>
          </cell>
          <cell r="AX1223">
            <v>0</v>
          </cell>
          <cell r="AY1223">
            <v>0</v>
          </cell>
          <cell r="AZ1223">
            <v>0</v>
          </cell>
          <cell r="BA1223">
            <v>0</v>
          </cell>
        </row>
        <row r="1224"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  <cell r="AP1224">
            <v>0</v>
          </cell>
          <cell r="AQ1224">
            <v>0</v>
          </cell>
          <cell r="AR1224">
            <v>0</v>
          </cell>
          <cell r="AS1224">
            <v>0</v>
          </cell>
          <cell r="AT1224">
            <v>0</v>
          </cell>
          <cell r="AU1224">
            <v>0</v>
          </cell>
          <cell r="AV1224">
            <v>0</v>
          </cell>
          <cell r="AW1224">
            <v>0</v>
          </cell>
          <cell r="AX1224">
            <v>0</v>
          </cell>
          <cell r="AY1224">
            <v>0</v>
          </cell>
          <cell r="AZ1224">
            <v>0</v>
          </cell>
          <cell r="BA1224">
            <v>0</v>
          </cell>
        </row>
        <row r="1225"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  <cell r="AK1225">
            <v>0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  <cell r="AP1225">
            <v>0</v>
          </cell>
          <cell r="AQ1225">
            <v>0</v>
          </cell>
          <cell r="AR1225">
            <v>0</v>
          </cell>
          <cell r="AS1225">
            <v>0</v>
          </cell>
          <cell r="AT1225">
            <v>0</v>
          </cell>
          <cell r="AU1225">
            <v>0</v>
          </cell>
          <cell r="AV1225">
            <v>0</v>
          </cell>
          <cell r="AW1225">
            <v>0</v>
          </cell>
          <cell r="AX1225">
            <v>0</v>
          </cell>
          <cell r="AY1225">
            <v>0</v>
          </cell>
          <cell r="AZ1225">
            <v>0</v>
          </cell>
          <cell r="BA1225">
            <v>0</v>
          </cell>
        </row>
        <row r="1226"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J1226">
            <v>0</v>
          </cell>
          <cell r="AK1226">
            <v>0</v>
          </cell>
          <cell r="AL1226">
            <v>0</v>
          </cell>
          <cell r="AM1226">
            <v>0</v>
          </cell>
          <cell r="AN1226">
            <v>0</v>
          </cell>
          <cell r="AO1226">
            <v>0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T1226">
            <v>0</v>
          </cell>
          <cell r="AU1226">
            <v>0</v>
          </cell>
          <cell r="AV1226">
            <v>0</v>
          </cell>
          <cell r="AW1226">
            <v>0</v>
          </cell>
          <cell r="AX1226">
            <v>0</v>
          </cell>
          <cell r="AY1226">
            <v>0</v>
          </cell>
          <cell r="AZ1226">
            <v>0</v>
          </cell>
          <cell r="BA1226">
            <v>0</v>
          </cell>
        </row>
        <row r="1227"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  <cell r="AI1227">
            <v>0</v>
          </cell>
          <cell r="AJ1227">
            <v>0</v>
          </cell>
          <cell r="AK1227">
            <v>0</v>
          </cell>
          <cell r="AL1227">
            <v>0</v>
          </cell>
          <cell r="AM1227">
            <v>0</v>
          </cell>
          <cell r="AN1227">
            <v>0</v>
          </cell>
          <cell r="AO1227">
            <v>0</v>
          </cell>
          <cell r="AP1227">
            <v>0</v>
          </cell>
          <cell r="AQ1227">
            <v>0</v>
          </cell>
          <cell r="AR1227">
            <v>0</v>
          </cell>
          <cell r="AS1227">
            <v>0</v>
          </cell>
          <cell r="AT1227">
            <v>0</v>
          </cell>
          <cell r="AU1227">
            <v>0</v>
          </cell>
          <cell r="AV1227">
            <v>0</v>
          </cell>
          <cell r="AW1227">
            <v>0</v>
          </cell>
          <cell r="AX1227">
            <v>0</v>
          </cell>
          <cell r="AY1227">
            <v>0</v>
          </cell>
          <cell r="AZ1227">
            <v>0</v>
          </cell>
          <cell r="BA1227">
            <v>0</v>
          </cell>
        </row>
        <row r="1228"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T1228">
            <v>0</v>
          </cell>
          <cell r="AU1228">
            <v>0</v>
          </cell>
          <cell r="AV1228">
            <v>0</v>
          </cell>
          <cell r="AW1228">
            <v>0</v>
          </cell>
          <cell r="AX1228">
            <v>0</v>
          </cell>
          <cell r="AY1228">
            <v>0</v>
          </cell>
          <cell r="AZ1228">
            <v>0</v>
          </cell>
          <cell r="BA1228">
            <v>0</v>
          </cell>
        </row>
        <row r="1229"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P1229">
            <v>0</v>
          </cell>
          <cell r="AQ1229">
            <v>0</v>
          </cell>
          <cell r="AR1229">
            <v>0</v>
          </cell>
          <cell r="AS1229">
            <v>0</v>
          </cell>
          <cell r="AT1229">
            <v>0</v>
          </cell>
          <cell r="AU1229">
            <v>0</v>
          </cell>
          <cell r="AV1229">
            <v>0</v>
          </cell>
          <cell r="AW1229">
            <v>0</v>
          </cell>
          <cell r="AX1229">
            <v>0</v>
          </cell>
          <cell r="AY1229">
            <v>0</v>
          </cell>
          <cell r="AZ1229">
            <v>0</v>
          </cell>
          <cell r="BA1229">
            <v>0</v>
          </cell>
        </row>
        <row r="1230"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P1230">
            <v>0</v>
          </cell>
          <cell r="AQ1230">
            <v>0</v>
          </cell>
          <cell r="AR1230">
            <v>0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  <cell r="AY1230">
            <v>0</v>
          </cell>
          <cell r="AZ1230">
            <v>0</v>
          </cell>
          <cell r="BA1230">
            <v>0</v>
          </cell>
        </row>
        <row r="1231"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  <cell r="AP1231">
            <v>0</v>
          </cell>
          <cell r="AQ1231">
            <v>0</v>
          </cell>
          <cell r="AR1231">
            <v>0</v>
          </cell>
          <cell r="AS1231">
            <v>0</v>
          </cell>
          <cell r="AT1231">
            <v>0</v>
          </cell>
          <cell r="AU1231">
            <v>0</v>
          </cell>
          <cell r="AV1231">
            <v>0</v>
          </cell>
          <cell r="AW1231">
            <v>0</v>
          </cell>
          <cell r="AX1231">
            <v>0</v>
          </cell>
          <cell r="AY1231">
            <v>0</v>
          </cell>
          <cell r="AZ1231">
            <v>0</v>
          </cell>
          <cell r="BA1231">
            <v>0</v>
          </cell>
        </row>
        <row r="1232"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P1232">
            <v>0</v>
          </cell>
          <cell r="AQ1232">
            <v>0</v>
          </cell>
          <cell r="AR1232">
            <v>0</v>
          </cell>
          <cell r="AS1232">
            <v>0</v>
          </cell>
          <cell r="AT1232">
            <v>0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  <cell r="AY1232">
            <v>0</v>
          </cell>
          <cell r="AZ1232">
            <v>0</v>
          </cell>
          <cell r="BA1232">
            <v>0</v>
          </cell>
        </row>
        <row r="1233"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P1233">
            <v>0</v>
          </cell>
          <cell r="AQ1233">
            <v>0</v>
          </cell>
          <cell r="AR1233">
            <v>0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  <cell r="AY1233">
            <v>0</v>
          </cell>
          <cell r="AZ1233">
            <v>0</v>
          </cell>
          <cell r="BA1233">
            <v>0</v>
          </cell>
        </row>
        <row r="1234"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0</v>
          </cell>
          <cell r="AV1234">
            <v>0</v>
          </cell>
          <cell r="AW1234">
            <v>0</v>
          </cell>
          <cell r="AX1234">
            <v>0</v>
          </cell>
          <cell r="AY1234">
            <v>0</v>
          </cell>
          <cell r="AZ1234">
            <v>0</v>
          </cell>
          <cell r="BA1234">
            <v>0</v>
          </cell>
        </row>
        <row r="1235"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P1235">
            <v>0</v>
          </cell>
          <cell r="AQ1235">
            <v>0</v>
          </cell>
          <cell r="AR1235">
            <v>0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  <cell r="AY1235">
            <v>0</v>
          </cell>
          <cell r="AZ1235">
            <v>0</v>
          </cell>
          <cell r="BA1235">
            <v>0</v>
          </cell>
        </row>
        <row r="1236"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P1236">
            <v>0</v>
          </cell>
          <cell r="AQ1236">
            <v>0</v>
          </cell>
          <cell r="AR1236">
            <v>0</v>
          </cell>
          <cell r="AS1236">
            <v>0</v>
          </cell>
          <cell r="AT1236">
            <v>0</v>
          </cell>
          <cell r="AU1236">
            <v>0</v>
          </cell>
          <cell r="AV1236">
            <v>0</v>
          </cell>
          <cell r="AW1236">
            <v>0</v>
          </cell>
          <cell r="AX1236">
            <v>0</v>
          </cell>
          <cell r="AY1236">
            <v>0</v>
          </cell>
          <cell r="AZ1236">
            <v>0</v>
          </cell>
          <cell r="BA1236">
            <v>0</v>
          </cell>
        </row>
        <row r="1237"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  <cell r="AU1237">
            <v>0</v>
          </cell>
          <cell r="AV1237">
            <v>0</v>
          </cell>
          <cell r="AW1237">
            <v>0</v>
          </cell>
          <cell r="AX1237">
            <v>0</v>
          </cell>
          <cell r="AY1237">
            <v>0</v>
          </cell>
          <cell r="AZ1237">
            <v>0</v>
          </cell>
          <cell r="BA1237">
            <v>0</v>
          </cell>
        </row>
        <row r="1238"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P1238">
            <v>0</v>
          </cell>
          <cell r="AQ1238">
            <v>0</v>
          </cell>
          <cell r="AR1238">
            <v>0</v>
          </cell>
          <cell r="AS1238">
            <v>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  <cell r="AY1238">
            <v>0</v>
          </cell>
          <cell r="AZ1238">
            <v>0</v>
          </cell>
          <cell r="BA1238">
            <v>0</v>
          </cell>
        </row>
        <row r="1239"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0</v>
          </cell>
          <cell r="AO1239">
            <v>0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T1239">
            <v>0</v>
          </cell>
          <cell r="AU1239">
            <v>0</v>
          </cell>
          <cell r="AV1239">
            <v>0</v>
          </cell>
          <cell r="AW1239">
            <v>0</v>
          </cell>
          <cell r="AX1239">
            <v>0</v>
          </cell>
          <cell r="AY1239">
            <v>0</v>
          </cell>
          <cell r="AZ1239">
            <v>0</v>
          </cell>
          <cell r="BA1239">
            <v>0</v>
          </cell>
        </row>
        <row r="1240"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P1240">
            <v>0</v>
          </cell>
          <cell r="AQ1240">
            <v>0</v>
          </cell>
          <cell r="AR1240">
            <v>0</v>
          </cell>
          <cell r="AS1240">
            <v>0</v>
          </cell>
          <cell r="AT1240">
            <v>0</v>
          </cell>
          <cell r="AU1240">
            <v>0</v>
          </cell>
          <cell r="AV1240">
            <v>0</v>
          </cell>
          <cell r="AW1240">
            <v>0</v>
          </cell>
          <cell r="AX1240">
            <v>0</v>
          </cell>
          <cell r="AY1240">
            <v>0</v>
          </cell>
          <cell r="AZ1240">
            <v>0</v>
          </cell>
          <cell r="BA1240">
            <v>0</v>
          </cell>
        </row>
        <row r="1241"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  <cell r="AY1241">
            <v>0</v>
          </cell>
          <cell r="AZ1241">
            <v>0</v>
          </cell>
          <cell r="BA1241">
            <v>0</v>
          </cell>
        </row>
        <row r="1242"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0</v>
          </cell>
          <cell r="AV1242">
            <v>0</v>
          </cell>
          <cell r="AW1242">
            <v>0</v>
          </cell>
          <cell r="AX1242">
            <v>0</v>
          </cell>
          <cell r="AY1242">
            <v>0</v>
          </cell>
          <cell r="AZ1242">
            <v>0</v>
          </cell>
          <cell r="BA1242">
            <v>0</v>
          </cell>
        </row>
        <row r="1243"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  <cell r="AP1243">
            <v>0</v>
          </cell>
          <cell r="AQ1243">
            <v>0</v>
          </cell>
          <cell r="AR1243">
            <v>0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  <cell r="AY1243">
            <v>0</v>
          </cell>
          <cell r="AZ1243">
            <v>0</v>
          </cell>
          <cell r="BA124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C475"/>
  <sheetViews>
    <sheetView tabSelected="1" topLeftCell="P334" workbookViewId="0">
      <selection activeCell="AA342" sqref="AA342"/>
    </sheetView>
  </sheetViews>
  <sheetFormatPr defaultColWidth="8.85546875" defaultRowHeight="12" outlineLevelCol="1"/>
  <cols>
    <col min="1" max="1" width="13.5703125" style="3" customWidth="1"/>
    <col min="2" max="2" width="30.85546875" style="3" customWidth="1"/>
    <col min="3" max="3" width="27.7109375" style="2" customWidth="1"/>
    <col min="4" max="4" width="23.28515625" style="2" customWidth="1"/>
    <col min="5" max="5" width="25.7109375" style="2" customWidth="1"/>
    <col min="6" max="6" width="29.5703125" style="2" customWidth="1"/>
    <col min="7" max="7" width="20.7109375" style="2" customWidth="1"/>
    <col min="8" max="8" width="15.28515625" style="2" customWidth="1"/>
    <col min="9" max="10" width="14.7109375" style="2" customWidth="1"/>
    <col min="11" max="11" width="13.140625" style="2" customWidth="1"/>
    <col min="12" max="12" width="31.28515625" style="3" customWidth="1"/>
    <col min="13" max="13" width="17.28515625" style="3" customWidth="1"/>
    <col min="14" max="14" width="20.85546875" style="3" customWidth="1"/>
    <col min="15" max="15" width="13.140625" style="3" customWidth="1"/>
    <col min="16" max="17" width="14.28515625" style="3" customWidth="1"/>
    <col min="18" max="18" width="15.7109375" style="3" customWidth="1"/>
    <col min="19" max="19" width="16.85546875" style="3" customWidth="1"/>
    <col min="20" max="20" width="8.85546875" style="3"/>
    <col min="21" max="22" width="14.28515625" style="3" customWidth="1"/>
    <col min="23" max="23" width="8.85546875" style="3"/>
    <col min="24" max="24" width="43.140625" style="3" customWidth="1"/>
    <col min="25" max="25" width="27.7109375" style="2" customWidth="1"/>
    <col min="26" max="26" width="23.28515625" style="2" customWidth="1"/>
    <col min="27" max="27" width="25.7109375" style="2" customWidth="1"/>
    <col min="28" max="28" width="29.5703125" style="2" customWidth="1"/>
    <col min="29" max="29" width="20.7109375" style="2" customWidth="1"/>
    <col min="30" max="30" width="15.28515625" style="2" customWidth="1"/>
    <col min="31" max="32" width="14.7109375" style="2" customWidth="1"/>
    <col min="33" max="33" width="13.140625" style="2" customWidth="1"/>
    <col min="34" max="34" width="31.28515625" style="3" customWidth="1"/>
    <col min="35" max="35" width="17.28515625" style="3" customWidth="1"/>
    <col min="36" max="36" width="20.85546875" style="3" customWidth="1"/>
    <col min="37" max="37" width="13.140625" style="3" customWidth="1"/>
    <col min="38" max="39" width="14.28515625" style="3" customWidth="1"/>
    <col min="40" max="40" width="15.7109375" style="3" customWidth="1"/>
    <col min="41" max="41" width="16.85546875" style="3" customWidth="1"/>
    <col min="42" max="42" width="8.85546875" style="3"/>
    <col min="43" max="43" width="14.28515625" style="3" customWidth="1"/>
    <col min="44" max="44" width="57.85546875" style="3" customWidth="1" outlineLevel="1"/>
    <col min="45" max="45" width="31.42578125" style="3" customWidth="1" outlineLevel="1"/>
    <col min="46" max="59" width="14.28515625" style="3" customWidth="1" outlineLevel="1"/>
    <col min="60" max="62" width="8.85546875" style="3" customWidth="1" outlineLevel="1"/>
    <col min="63" max="63" width="86.28515625" style="3" customWidth="1" outlineLevel="1"/>
    <col min="64" max="64" width="29.140625" style="3" customWidth="1" outlineLevel="1"/>
    <col min="65" max="79" width="12.140625" style="3" customWidth="1" outlineLevel="1"/>
    <col min="80" max="83" width="8.85546875" style="3" customWidth="1" outlineLevel="1"/>
    <col min="84" max="84" width="52.5703125" style="3" customWidth="1" outlineLevel="1"/>
    <col min="85" max="85" width="26.28515625" style="3" customWidth="1" outlineLevel="1"/>
    <col min="86" max="102" width="18.7109375" style="3" customWidth="1" outlineLevel="1"/>
    <col min="103" max="104" width="8.85546875" style="3" customWidth="1" outlineLevel="1"/>
    <col min="105" max="105" width="8.85546875" style="3"/>
    <col min="106" max="106" width="33.5703125" style="3" customWidth="1"/>
    <col min="107" max="116" width="17" style="3" customWidth="1"/>
    <col min="117" max="16384" width="8.85546875" style="3"/>
  </cols>
  <sheetData>
    <row r="3" spans="1:110" ht="36" customHeight="1">
      <c r="A3" s="1" t="s">
        <v>0</v>
      </c>
      <c r="B3" s="1"/>
      <c r="W3" s="1" t="s">
        <v>1</v>
      </c>
      <c r="X3" s="1"/>
      <c r="AR3" s="1" t="s">
        <v>2</v>
      </c>
      <c r="AS3" s="1"/>
      <c r="CF3" s="1" t="s">
        <v>3</v>
      </c>
      <c r="CG3" s="1"/>
      <c r="DB3" s="1" t="s">
        <v>4</v>
      </c>
      <c r="DC3" s="1"/>
    </row>
    <row r="4" spans="1:110">
      <c r="AU4" s="4"/>
    </row>
    <row r="5" spans="1:110">
      <c r="BR5" s="3">
        <f t="array" aca="1" ref="BR5" ca="1">IFERROR(SUMPRODUCT(INDEX(input.demand,MATCH($BK11,services.variable,0),BQ$9:BS$9),BQ11:BS11)/SUM(INDEX(input.demand,MATCH($BK11,services.variable,0),BQ$9:BS$9)),0)</f>
        <v>0</v>
      </c>
    </row>
    <row r="6" spans="1:110">
      <c r="L6" s="2"/>
      <c r="M6" s="2"/>
      <c r="N6" s="2"/>
      <c r="O6" s="2"/>
      <c r="P6" s="2"/>
      <c r="Q6" s="2"/>
      <c r="R6" s="2"/>
      <c r="S6" s="2"/>
      <c r="T6" s="2"/>
    </row>
    <row r="7" spans="1:110" s="5" customFormat="1" ht="14.25" customHeight="1">
      <c r="B7" s="6" t="s">
        <v>5</v>
      </c>
      <c r="C7" s="7"/>
      <c r="D7" s="7"/>
      <c r="E7" s="7"/>
      <c r="F7" s="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X7" s="6" t="s">
        <v>5</v>
      </c>
      <c r="Y7" s="7"/>
      <c r="Z7" s="7"/>
      <c r="AA7" s="7"/>
      <c r="AB7" s="7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CF7" s="6" t="s">
        <v>5</v>
      </c>
      <c r="CG7" s="7"/>
      <c r="CH7" s="7"/>
      <c r="CI7" s="7"/>
      <c r="CJ7" s="7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DB7" s="6" t="s">
        <v>5</v>
      </c>
      <c r="DC7" s="7"/>
      <c r="DD7" s="7"/>
      <c r="DE7" s="7"/>
      <c r="DF7" s="7"/>
    </row>
    <row r="8" spans="1:110" s="5" customFormat="1" ht="12" customHeight="1">
      <c r="B8" s="8" t="s">
        <v>6</v>
      </c>
      <c r="C8" s="9" t="s">
        <v>7</v>
      </c>
      <c r="D8" s="10"/>
      <c r="E8" s="9" t="s">
        <v>8</v>
      </c>
      <c r="F8" s="10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X8" s="8" t="s">
        <v>6</v>
      </c>
      <c r="Y8" s="9" t="s">
        <v>9</v>
      </c>
      <c r="Z8" s="10"/>
      <c r="AA8" s="9" t="s">
        <v>10</v>
      </c>
      <c r="AB8" s="10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CF8" s="8" t="s">
        <v>6</v>
      </c>
      <c r="CG8" s="9" t="s">
        <v>11</v>
      </c>
      <c r="CH8" s="10"/>
      <c r="CI8" s="10"/>
      <c r="CJ8" s="10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DB8" s="8" t="s">
        <v>6</v>
      </c>
      <c r="DC8" s="9" t="s">
        <v>9</v>
      </c>
      <c r="DD8" s="10"/>
      <c r="DE8" s="9" t="s">
        <v>10</v>
      </c>
      <c r="DF8" s="10"/>
    </row>
    <row r="9" spans="1:110" s="5" customFormat="1" ht="18.75" customHeight="1">
      <c r="B9" s="8"/>
      <c r="C9" s="11" t="s">
        <v>12</v>
      </c>
      <c r="D9" s="11" t="s">
        <v>13</v>
      </c>
      <c r="E9" s="11" t="s">
        <v>12</v>
      </c>
      <c r="F9" s="11" t="s">
        <v>13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X9" s="8"/>
      <c r="Y9" s="11" t="s">
        <v>14</v>
      </c>
      <c r="Z9" s="11" t="s">
        <v>15</v>
      </c>
      <c r="AA9" s="11" t="s">
        <v>14</v>
      </c>
      <c r="AB9" s="11" t="s">
        <v>15</v>
      </c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R9" s="12" t="s">
        <v>16</v>
      </c>
      <c r="AT9" s="13" t="s">
        <v>17</v>
      </c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5"/>
      <c r="BK9" s="12" t="s">
        <v>18</v>
      </c>
      <c r="BM9" s="16">
        <v>1</v>
      </c>
      <c r="BN9" s="16">
        <f t="shared" ref="BN9:BW9" ca="1" si="0">BM9+1</f>
        <v>2</v>
      </c>
      <c r="BO9" s="16">
        <f t="shared" ca="1" si="0"/>
        <v>3</v>
      </c>
      <c r="BP9" s="16">
        <f t="shared" ca="1" si="0"/>
        <v>4</v>
      </c>
      <c r="BQ9" s="16">
        <f t="shared" ca="1" si="0"/>
        <v>5</v>
      </c>
      <c r="BR9" s="16">
        <f t="shared" ca="1" si="0"/>
        <v>6</v>
      </c>
      <c r="BS9" s="16">
        <f t="shared" ca="1" si="0"/>
        <v>7</v>
      </c>
      <c r="BT9" s="16">
        <f t="shared" ca="1" si="0"/>
        <v>8</v>
      </c>
      <c r="BU9" s="16">
        <f t="shared" ca="1" si="0"/>
        <v>9</v>
      </c>
      <c r="BV9" s="16">
        <f t="shared" ca="1" si="0"/>
        <v>10</v>
      </c>
      <c r="BW9" s="16">
        <f t="shared" ca="1" si="0"/>
        <v>11</v>
      </c>
      <c r="CF9" s="8"/>
      <c r="CG9" s="11" t="s">
        <v>19</v>
      </c>
      <c r="CH9" s="11" t="s">
        <v>13</v>
      </c>
      <c r="CI9" s="11" t="s">
        <v>19</v>
      </c>
      <c r="CJ9" s="11" t="s">
        <v>13</v>
      </c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DB9" s="8"/>
      <c r="DC9" s="11" t="s">
        <v>14</v>
      </c>
      <c r="DD9" s="11" t="s">
        <v>15</v>
      </c>
      <c r="DE9" s="11" t="s">
        <v>14</v>
      </c>
      <c r="DF9" s="11" t="s">
        <v>15</v>
      </c>
    </row>
    <row r="10" spans="1:110" s="5" customFormat="1" ht="57" customHeight="1" thickBot="1">
      <c r="B10" s="17"/>
      <c r="C10" s="18"/>
      <c r="D10" s="18"/>
      <c r="E10" s="18"/>
      <c r="F10" s="1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X10" s="17"/>
      <c r="Y10" s="18"/>
      <c r="Z10" s="18"/>
      <c r="AA10" s="18"/>
      <c r="AB10" s="18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R10" s="19" t="s">
        <v>20</v>
      </c>
      <c r="AS10" s="19" t="s">
        <v>21</v>
      </c>
      <c r="AT10" s="20" t="s">
        <v>22</v>
      </c>
      <c r="AU10" s="20" t="s">
        <v>23</v>
      </c>
      <c r="AV10" s="20" t="s">
        <v>24</v>
      </c>
      <c r="AW10" s="20" t="s">
        <v>25</v>
      </c>
      <c r="AX10" s="20" t="s">
        <v>26</v>
      </c>
      <c r="AY10" s="20" t="s">
        <v>27</v>
      </c>
      <c r="AZ10" s="20" t="s">
        <v>27</v>
      </c>
      <c r="BA10" s="20" t="s">
        <v>27</v>
      </c>
      <c r="BB10" s="20" t="s">
        <v>27</v>
      </c>
      <c r="BC10" s="20" t="s">
        <v>27</v>
      </c>
      <c r="BD10" s="20" t="s">
        <v>27</v>
      </c>
      <c r="BE10" s="20" t="s">
        <v>27</v>
      </c>
      <c r="BF10" s="20" t="s">
        <v>27</v>
      </c>
      <c r="BG10" s="20" t="s">
        <v>27</v>
      </c>
      <c r="BH10" s="20" t="s">
        <v>27</v>
      </c>
      <c r="BK10" s="19" t="s">
        <v>20</v>
      </c>
      <c r="BL10" s="21" t="s">
        <v>21</v>
      </c>
      <c r="BM10" s="22">
        <f t="array" aca="1" ref="BM10:BW10" ca="1">time.vector</f>
        <v>2017</v>
      </c>
      <c r="BN10" s="22">
        <f ca="1"/>
        <v>2018</v>
      </c>
      <c r="BO10" s="22">
        <f ca="1"/>
        <v>2019</v>
      </c>
      <c r="BP10" s="22">
        <f ca="1"/>
        <v>2020</v>
      </c>
      <c r="BQ10" s="22">
        <f ca="1"/>
        <v>2021</v>
      </c>
      <c r="BR10" s="22">
        <f ca="1"/>
        <v>2022</v>
      </c>
      <c r="BS10" s="22">
        <f ca="1"/>
        <v>2023</v>
      </c>
      <c r="BT10" s="22">
        <f ca="1"/>
        <v>2024</v>
      </c>
      <c r="BU10" s="22">
        <f ca="1"/>
        <v>2025</v>
      </c>
      <c r="BV10" s="22">
        <f ca="1"/>
        <v>2026</v>
      </c>
      <c r="BW10" s="22">
        <f ca="1"/>
        <v>2027</v>
      </c>
      <c r="BX10" s="22" t="s">
        <v>28</v>
      </c>
      <c r="BY10" s="22" t="s">
        <v>29</v>
      </c>
      <c r="CF10" s="17"/>
      <c r="CG10" s="18"/>
      <c r="CH10" s="18"/>
      <c r="CI10" s="18"/>
      <c r="CJ10" s="18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DB10" s="17"/>
      <c r="DC10" s="18"/>
      <c r="DD10" s="18"/>
      <c r="DE10" s="18"/>
      <c r="DF10" s="18"/>
    </row>
    <row r="11" spans="1:110" s="5" customFormat="1" ht="23.25" thickBot="1">
      <c r="A11" s="23">
        <v>0.51200000000000001</v>
      </c>
      <c r="B11" s="24" t="s">
        <v>30</v>
      </c>
      <c r="C11" s="25">
        <v>0</v>
      </c>
      <c r="D11" s="25">
        <v>0</v>
      </c>
      <c r="E11" s="25">
        <v>0</v>
      </c>
      <c r="F11" s="25">
        <v>0</v>
      </c>
      <c r="X11" s="24" t="s">
        <v>30</v>
      </c>
      <c r="Y11" s="26">
        <v>13.47</v>
      </c>
      <c r="Z11" s="27">
        <v>16.16</v>
      </c>
      <c r="AA11" s="28">
        <v>13.47</v>
      </c>
      <c r="AB11" s="28">
        <v>11.14</v>
      </c>
      <c r="AR11" s="29" t="str">
        <f t="array" aca="1" ref="AR11:AR21" ca="1">$BK$11:$BK$21</f>
        <v>High-Quality Services.Transport IP / MPLS .Wholesale.Trunk segment</v>
      </c>
      <c r="AS11" s="32" t="str">
        <f t="shared" ref="AS11:AS21" ca="1" si="1">IFERROR(INDEX(services.unit,MATCH(AR11,services.variable,0)),0)</f>
        <v>Mbps</v>
      </c>
      <c r="AT11" s="33">
        <v>0</v>
      </c>
      <c r="AU11" s="34">
        <v>0</v>
      </c>
      <c r="AV11" s="34">
        <f ca="1">(SUMPRODUCT(A172:A174,C172:C174)+SUMPRODUCT(A203:A205,C203:C205))*50%+(SUMPRODUCT(A175:A176,C175:C176)+SUMPRODUCT(A206:A207,C206:C207))*20%</f>
        <v>5625</v>
      </c>
      <c r="AW11" s="34">
        <f ca="1">SUMPRODUCT(A242:A244,C242:C244)*50%</f>
        <v>150</v>
      </c>
      <c r="AX11" s="34">
        <v>0</v>
      </c>
      <c r="AY11" s="34"/>
      <c r="AZ11" s="34"/>
      <c r="BA11" s="34"/>
      <c r="BB11" s="34"/>
      <c r="BC11" s="34"/>
      <c r="BD11" s="34"/>
      <c r="BE11" s="34"/>
      <c r="BF11" s="34"/>
      <c r="BG11" s="34"/>
      <c r="BH11" s="35"/>
      <c r="BJ11" s="16">
        <v>1</v>
      </c>
      <c r="BK11" s="36" t="s">
        <v>31</v>
      </c>
      <c r="BL11" s="37" t="s">
        <v>32</v>
      </c>
      <c r="BM11" s="38">
        <v>1.9619446009595201</v>
      </c>
      <c r="BN11" s="39">
        <v>1.9627659401604611</v>
      </c>
      <c r="BO11" s="39">
        <v>1.9623345390051665</v>
      </c>
      <c r="BP11" s="39">
        <v>1.9754051117571216</v>
      </c>
      <c r="BQ11" s="39">
        <v>1.9739056268600876</v>
      </c>
      <c r="BR11" s="39">
        <v>1.6755124520213749</v>
      </c>
      <c r="BS11" s="39">
        <v>1.7016358647469496</v>
      </c>
      <c r="BT11" s="39">
        <v>1.7208355788502088</v>
      </c>
      <c r="BU11" s="39">
        <v>1.740265406323513</v>
      </c>
      <c r="BV11" s="39">
        <v>1.7513255672291459</v>
      </c>
      <c r="BW11" s="40">
        <v>1.7634270942802936</v>
      </c>
      <c r="BX11" s="41">
        <v>1.7393029899034049</v>
      </c>
      <c r="BY11" s="42">
        <v>1.7551163771054965</v>
      </c>
      <c r="CF11" s="24" t="s">
        <v>30</v>
      </c>
      <c r="CG11" s="43">
        <f ca="1">IF(C11=0,0.00000000000001*Y11,C11*Y11)</f>
        <v>1.347E-13</v>
      </c>
      <c r="CH11" s="44">
        <f t="shared" ref="CH11:CJ42" ca="1" si="2">IF(D11=0,0.00000000000001*Z11,D11*Z11)</f>
        <v>1.6160000000000001E-13</v>
      </c>
      <c r="CI11" s="45">
        <f t="shared" ca="1" si="2"/>
        <v>1.347E-13</v>
      </c>
      <c r="CJ11" s="46">
        <f t="shared" ca="1" si="2"/>
        <v>1.1140000000000001E-13</v>
      </c>
      <c r="DB11" s="24" t="s">
        <v>30</v>
      </c>
      <c r="DC11" s="47">
        <f ca="1">IFERROR(SUM($BM$36:$BP$36)*(CG11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11=0,0.00000000000001,C11),0)</f>
        <v>7.5165443251510204</v>
      </c>
      <c r="DD11" s="47">
        <f t="shared" ref="DD11:DF26" ca="1" si="3">IFERROR(SUM($BM$36:$BP$36)*(CH11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D11=0,0.00000000000001,D11),0)</f>
        <v>9.0176211057491091</v>
      </c>
      <c r="DE11" s="47">
        <f t="shared" ca="1" si="3"/>
        <v>7.5165443251510204</v>
      </c>
      <c r="DF11" s="47">
        <f t="shared" ca="1" si="3"/>
        <v>6.2163551434433826</v>
      </c>
    </row>
    <row r="12" spans="1:110" s="5" customFormat="1" ht="23.25" thickBot="1">
      <c r="A12" s="49">
        <v>1</v>
      </c>
      <c r="B12" s="50" t="s">
        <v>33</v>
      </c>
      <c r="C12" s="25">
        <v>0</v>
      </c>
      <c r="D12" s="25">
        <v>0</v>
      </c>
      <c r="E12" s="25">
        <v>33</v>
      </c>
      <c r="F12" s="25">
        <v>26</v>
      </c>
      <c r="X12" s="50" t="s">
        <v>33</v>
      </c>
      <c r="Y12" s="51">
        <v>20.2</v>
      </c>
      <c r="Z12" s="52">
        <v>21.67</v>
      </c>
      <c r="AA12" s="53">
        <v>20.2</v>
      </c>
      <c r="AB12" s="53">
        <v>14.93</v>
      </c>
      <c r="AR12" s="30" t="str">
        <f ca="1"/>
        <v>High-Quality Services.Ethernet line L2 P2P.Wholesale.Trunk segment</v>
      </c>
      <c r="AS12" s="54" t="str">
        <f t="shared" ca="1" si="1"/>
        <v>Mbps</v>
      </c>
      <c r="AT12" s="55">
        <f ca="1">(SUMPRODUCT($A$11:$A$42,D11:D42)+SUMPRODUCT($A$11:$A$42,F11:F42)+SUMPRODUCT($A$70:$A$71,D70:D71)
+(SUMPRODUCT(A304:A326,C304:C326)+SUMPRODUCT(A304:A326,D304:D326)+A333*D333+SUMPRODUCT(A338:A353,C338:C353)+SUMPRODUCT(A338:A353,D338:D353))*(SUMPRODUCT(F297:F318,H297:H318)+SUMPRODUCT(F297:F318,I297:I318))/(SUMPRODUCT(F297:F318,H297:H318)+SUMPRODUCT(F297:F318,I297:I318)+SUMPRODUCT(F324:F344,H324:H344)+SUMPRODUCT(F324:F344,I324:I344)))+SUMPRODUCT(A359,D359)+SUMPRODUCT(A364:A369,C364:C369)+SUMPRODUCT(A364:A369,D364:D369)</f>
        <v>246.12799999999999</v>
      </c>
      <c r="AU12" s="56">
        <f ca="1">SUMPRODUCT(A77:A98,C77:C98)+SUMPRODUCT(A77:A98,D77:D98)</f>
        <v>4</v>
      </c>
      <c r="AV12" s="56">
        <f ca="1">+SUMPRODUCT(D172:D182,E172:E182)+SUMPRODUCT(D172:D182,F172:F182)+SUMPRODUCT(D185:D195,E185:E195)+SUMPRODUCT(D185:D195,F185:F195)+
+SUMPRODUCT(D203:D216,E203:E216)+SUMPRODUCT(D203:D216,F203:F216)+SUMPRODUCT(D203:D216,G203:G216)+SUMPRODUCT(D203:D216,H203:H216)+SUMPRODUCT(D203:D216,I203:I216)+SUMPRODUCT(D221:D234,E221:E234)+SUMPRODUCT(D221:D234,F221:F234)+SUMPRODUCT(D221:D234,G221:G234)+SUMPRODUCT(D221:D234,H221:H234)+SUMPRODUCT(D221:D234,I221:I234)</f>
        <v>23590</v>
      </c>
      <c r="AW12" s="56">
        <f ca="1">+SUMPRODUCT($D$242:$D$252,E242:E252)+SUMPRODUCT($D$242:$D$252,F242:F252)+SUMPRODUCT($D$242:$D$252,G242:G252)+SUMPRODUCT($D$242:$D$252,H242:H252)+SUMPRODUCT($D$242:$D$252,I242:I252)+SUMPRODUCT($A$259:$A$269,C259:C269)+SUMPRODUCT($A$259:$A$269,D259:D269)+SUMPRODUCT($A$259:$A$269,E259:E269)+SUMPRODUCT($A$259:$A$269,F259:F269)+SUMPRODUCT($A$259:$A$269,G259:G269)</f>
        <v>4</v>
      </c>
      <c r="AX12" s="56">
        <v>0</v>
      </c>
      <c r="AY12" s="56"/>
      <c r="AZ12" s="56"/>
      <c r="BA12" s="56"/>
      <c r="BB12" s="56"/>
      <c r="BC12" s="56"/>
      <c r="BD12" s="56"/>
      <c r="BE12" s="56"/>
      <c r="BF12" s="56"/>
      <c r="BG12" s="56"/>
      <c r="BH12" s="57"/>
      <c r="BJ12" s="16">
        <f t="shared" ref="BJ12:BJ21" ca="1" si="4">BJ11+1</f>
        <v>2</v>
      </c>
      <c r="BK12" s="58" t="s">
        <v>34</v>
      </c>
      <c r="BL12" s="59" t="s">
        <v>32</v>
      </c>
      <c r="BM12" s="60">
        <v>3.0295148605787676</v>
      </c>
      <c r="BN12" s="61">
        <v>3.0327337028610222</v>
      </c>
      <c r="BO12" s="61">
        <v>3.0339838015096179</v>
      </c>
      <c r="BP12" s="61">
        <v>3.0566048712533278</v>
      </c>
      <c r="BQ12" s="61">
        <v>3.0562844299643879</v>
      </c>
      <c r="BR12" s="61">
        <v>2.633873259149158</v>
      </c>
      <c r="BS12" s="61">
        <v>2.6494873684250857</v>
      </c>
      <c r="BT12" s="61">
        <v>2.6803120692150832</v>
      </c>
      <c r="BU12" s="61">
        <v>2.7115379207253429</v>
      </c>
      <c r="BV12" s="61">
        <v>2.7295019079473422</v>
      </c>
      <c r="BW12" s="62">
        <v>2.749001442302728</v>
      </c>
      <c r="BX12" s="41">
        <v>2.7100660223982604</v>
      </c>
      <c r="BY12" s="63">
        <v>2.718512112049241</v>
      </c>
      <c r="CF12" s="50" t="s">
        <v>33</v>
      </c>
      <c r="CG12" s="64">
        <f t="shared" ref="CG12:CG42" ca="1" si="5">IF(C12=0,0.00000000000001*Y12,C12*Y12)</f>
        <v>2.02E-13</v>
      </c>
      <c r="CH12" s="65">
        <f t="shared" ca="1" si="2"/>
        <v>2.1670000000000003E-13</v>
      </c>
      <c r="CI12" s="66">
        <f t="shared" ca="1" si="2"/>
        <v>666.6</v>
      </c>
      <c r="CJ12" s="67">
        <f t="shared" ca="1" si="2"/>
        <v>388.18</v>
      </c>
      <c r="DB12" s="50" t="s">
        <v>33</v>
      </c>
      <c r="DC12" s="47">
        <f t="shared" ref="DC12:DF42" ca="1" si="6">IFERROR(SUM($BM$36:$BP$36)*(CG12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12=0,0.00000000000001,C12),0)</f>
        <v>11.272026382186384</v>
      </c>
      <c r="DD12" s="47">
        <f t="shared" ca="1" si="3"/>
        <v>12.092317410989059</v>
      </c>
      <c r="DE12" s="47">
        <f t="shared" ca="1" si="3"/>
        <v>11.272026382186388</v>
      </c>
      <c r="DF12" s="47">
        <f t="shared" ca="1" si="3"/>
        <v>8.3312551428734025</v>
      </c>
    </row>
    <row r="13" spans="1:110" s="5" customFormat="1" ht="23.25" thickBot="1">
      <c r="A13" s="49">
        <v>2</v>
      </c>
      <c r="B13" s="50" t="s">
        <v>35</v>
      </c>
      <c r="C13" s="25">
        <v>0</v>
      </c>
      <c r="D13" s="25">
        <v>0</v>
      </c>
      <c r="E13" s="25">
        <v>48</v>
      </c>
      <c r="F13" s="25">
        <v>33</v>
      </c>
      <c r="X13" s="50" t="s">
        <v>35</v>
      </c>
      <c r="Y13" s="51">
        <v>30.3</v>
      </c>
      <c r="Z13" s="52">
        <v>29.13</v>
      </c>
      <c r="AA13" s="53">
        <v>30.3</v>
      </c>
      <c r="AB13" s="53">
        <v>20.079999999999998</v>
      </c>
      <c r="AR13" s="30" t="str">
        <f ca="1"/>
        <v>High-Quality Services.Ethernet VPLS - E-LAN - MP2MP.Wholesale.Trunk segment</v>
      </c>
      <c r="AS13" s="54" t="str">
        <f t="shared" ca="1" si="1"/>
        <v>Mbps</v>
      </c>
      <c r="AT13" s="55">
        <f ca="1">(SUMPRODUCT(A304:A326,C304:C326)+SUMPRODUCT(A304:A326,D304:D326)+A333*D333+SUMPRODUCT(A338:A353,C338:C353)+SUMPRODUCT(A338:A353,D338:D353))*(SUMPRODUCT(F324:F344,H324:H344)+SUMPRODUCT(F324:F344,I324:I344))/(SUMPRODUCT(F297:F318,H297:H318)+SUMPRODUCT(F297:F318,I297:I318)+SUMPRODUCT(F324:F344,H324:H344)+SUMPRODUCT(F324:F344,I324:I344))</f>
        <v>15471</v>
      </c>
      <c r="AU13" s="56">
        <f ca="1">SUMPRODUCT(A104:A125,C104:C125)+SUMPRODUCT(A104:A125,D104:D125)+E131*AVERAGEIFS(F131:F143,F131:F143,"&lt;&gt;"&amp;0)+E148*AVERAGEIFS(F148:F166,F148:F166,"&lt;&gt;"&amp;0)</f>
        <v>1347</v>
      </c>
      <c r="AV13" s="56">
        <v>0</v>
      </c>
      <c r="AW13" s="56"/>
      <c r="AX13" s="56">
        <v>0</v>
      </c>
      <c r="AY13" s="56"/>
      <c r="AZ13" s="56"/>
      <c r="BA13" s="56"/>
      <c r="BB13" s="56"/>
      <c r="BC13" s="56"/>
      <c r="BD13" s="56"/>
      <c r="BE13" s="56"/>
      <c r="BF13" s="56"/>
      <c r="BG13" s="56"/>
      <c r="BH13" s="57"/>
      <c r="BJ13" s="16">
        <f t="shared" ca="1" si="4"/>
        <v>3</v>
      </c>
      <c r="BK13" s="58" t="s">
        <v>36</v>
      </c>
      <c r="BL13" s="59" t="s">
        <v>32</v>
      </c>
      <c r="BM13" s="60">
        <v>2.5948561428434118</v>
      </c>
      <c r="BN13" s="61">
        <v>2.5980305992078976</v>
      </c>
      <c r="BO13" s="61">
        <v>2.5995307783953296</v>
      </c>
      <c r="BP13" s="61">
        <v>2.6192413294634109</v>
      </c>
      <c r="BQ13" s="61">
        <v>2.6194329098511386</v>
      </c>
      <c r="BR13" s="61">
        <v>2.2681315541275096</v>
      </c>
      <c r="BS13" s="61">
        <v>2.282473219906044</v>
      </c>
      <c r="BT13" s="61">
        <v>2.3090733763512676</v>
      </c>
      <c r="BU13" s="61">
        <v>2.3360286056875648</v>
      </c>
      <c r="BV13" s="61">
        <v>2.3516613544459304</v>
      </c>
      <c r="BW13" s="62">
        <v>2.3685787288094176</v>
      </c>
      <c r="BX13" s="41">
        <v>2.3348077070270565</v>
      </c>
      <c r="BY13" s="63">
        <v>2.3527430336349271</v>
      </c>
      <c r="CF13" s="50" t="s">
        <v>35</v>
      </c>
      <c r="CG13" s="64">
        <f t="shared" ca="1" si="5"/>
        <v>3.0300000000000002E-13</v>
      </c>
      <c r="CH13" s="65">
        <f t="shared" ca="1" si="2"/>
        <v>2.9129999999999998E-13</v>
      </c>
      <c r="CI13" s="66">
        <f t="shared" ca="1" si="2"/>
        <v>1454.4</v>
      </c>
      <c r="CJ13" s="67">
        <f t="shared" ca="1" si="2"/>
        <v>662.64</v>
      </c>
      <c r="DB13" s="50" t="s">
        <v>35</v>
      </c>
      <c r="DC13" s="47">
        <f t="shared" ca="1" si="6"/>
        <v>16.908039573279581</v>
      </c>
      <c r="DD13" s="47">
        <f t="shared" ca="1" si="3"/>
        <v>16.255154876885612</v>
      </c>
      <c r="DE13" s="47">
        <f t="shared" ca="1" si="3"/>
        <v>16.908039573279577</v>
      </c>
      <c r="DF13" s="47">
        <f t="shared" ca="1" si="3"/>
        <v>11.205063849222901</v>
      </c>
    </row>
    <row r="14" spans="1:110" s="5" customFormat="1" ht="23.25" thickBot="1">
      <c r="A14" s="49">
        <v>4</v>
      </c>
      <c r="B14" s="50" t="s">
        <v>37</v>
      </c>
      <c r="C14" s="25">
        <v>0</v>
      </c>
      <c r="D14" s="25">
        <v>0</v>
      </c>
      <c r="E14" s="25">
        <v>8</v>
      </c>
      <c r="F14" s="25">
        <v>7</v>
      </c>
      <c r="X14" s="50" t="s">
        <v>37</v>
      </c>
      <c r="Y14" s="51">
        <v>45.41</v>
      </c>
      <c r="Z14" s="52">
        <v>55.02</v>
      </c>
      <c r="AA14" s="53">
        <v>45.41</v>
      </c>
      <c r="AB14" s="53">
        <v>37.950000000000003</v>
      </c>
      <c r="AR14" s="30" t="str">
        <f ca="1"/>
        <v>High-Quality Services.Mobile backhauling.Wholesale.Trunk segment</v>
      </c>
      <c r="AS14" s="54" t="str">
        <f t="shared" ca="1" si="1"/>
        <v>Mbps</v>
      </c>
      <c r="AT14" s="55">
        <v>0</v>
      </c>
      <c r="AU14" s="56">
        <v>0</v>
      </c>
      <c r="AV14" s="56">
        <v>0</v>
      </c>
      <c r="AW14" s="56"/>
      <c r="AX14" s="56">
        <v>0</v>
      </c>
      <c r="AY14" s="56"/>
      <c r="AZ14" s="56"/>
      <c r="BA14" s="56"/>
      <c r="BB14" s="56"/>
      <c r="BC14" s="56"/>
      <c r="BD14" s="56"/>
      <c r="BE14" s="56"/>
      <c r="BF14" s="56"/>
      <c r="BG14" s="56"/>
      <c r="BH14" s="57"/>
      <c r="BJ14" s="16">
        <f t="shared" ca="1" si="4"/>
        <v>4</v>
      </c>
      <c r="BK14" s="58" t="s">
        <v>38</v>
      </c>
      <c r="BL14" s="59" t="s">
        <v>32</v>
      </c>
      <c r="BM14" s="60">
        <v>2.5950265711542899</v>
      </c>
      <c r="BN14" s="61">
        <v>2.5980022373675689</v>
      </c>
      <c r="BO14" s="61">
        <v>2.5992905724249695</v>
      </c>
      <c r="BP14" s="61">
        <v>2.6196718965383035</v>
      </c>
      <c r="BQ14" s="61">
        <v>2.6196241811683003</v>
      </c>
      <c r="BR14" s="61">
        <v>2.2685224250520188</v>
      </c>
      <c r="BS14" s="61">
        <v>2.2825224499093819</v>
      </c>
      <c r="BT14" s="61">
        <v>2.3092922779245191</v>
      </c>
      <c r="BU14" s="61">
        <v>2.3360413644774538</v>
      </c>
      <c r="BV14" s="61">
        <v>2.3519788618558852</v>
      </c>
      <c r="BW14" s="62">
        <v>2.3688147701864888</v>
      </c>
      <c r="BX14" s="41">
        <v>2.3324375014192862</v>
      </c>
      <c r="BY14" s="63">
        <v>2.3632005397063351</v>
      </c>
      <c r="CF14" s="50" t="s">
        <v>37</v>
      </c>
      <c r="CG14" s="64">
        <f t="shared" ca="1" si="5"/>
        <v>4.5409999999999995E-13</v>
      </c>
      <c r="CH14" s="65">
        <f t="shared" ca="1" si="2"/>
        <v>5.5020000000000002E-13</v>
      </c>
      <c r="CI14" s="66">
        <f t="shared" ca="1" si="2"/>
        <v>363.28</v>
      </c>
      <c r="CJ14" s="67">
        <f t="shared" ca="1" si="2"/>
        <v>265.65000000000003</v>
      </c>
      <c r="DB14" s="50" t="s">
        <v>37</v>
      </c>
      <c r="DC14" s="47">
        <f t="shared" ca="1" si="6"/>
        <v>25.339738515598206</v>
      </c>
      <c r="DD14" s="47">
        <f t="shared" ca="1" si="3"/>
        <v>30.702321363757179</v>
      </c>
      <c r="DE14" s="47">
        <f t="shared" ca="1" si="3"/>
        <v>25.339738515598203</v>
      </c>
      <c r="DF14" s="47">
        <f t="shared" ca="1" si="3"/>
        <v>21.176901049701652</v>
      </c>
    </row>
    <row r="15" spans="1:110" s="5" customFormat="1" thickBot="1">
      <c r="A15" s="49">
        <v>6</v>
      </c>
      <c r="B15" s="50" t="s">
        <v>39</v>
      </c>
      <c r="C15" s="25">
        <v>0</v>
      </c>
      <c r="D15" s="25">
        <v>0</v>
      </c>
      <c r="E15" s="25">
        <v>2</v>
      </c>
      <c r="F15" s="25">
        <v>2</v>
      </c>
      <c r="X15" s="50" t="s">
        <v>39</v>
      </c>
      <c r="Y15" s="51">
        <v>59</v>
      </c>
      <c r="Z15" s="52">
        <v>66.959999999999994</v>
      </c>
      <c r="AA15" s="53">
        <v>59</v>
      </c>
      <c r="AB15" s="53">
        <v>46.21</v>
      </c>
      <c r="AR15" s="30" t="str">
        <f ca="1"/>
        <v>High-Quality Services.DWDM lines.Wholesale.Trunk segment</v>
      </c>
      <c r="AS15" s="54" t="str">
        <f t="shared" ca="1" si="1"/>
        <v>Mbps</v>
      </c>
      <c r="AT15" s="55">
        <v>0</v>
      </c>
      <c r="AU15" s="56">
        <v>0</v>
      </c>
      <c r="AV15" s="56">
        <v>0</v>
      </c>
      <c r="AW15" s="56"/>
      <c r="AX15" s="56">
        <f ca="1">+(SUMPRODUCT($A$49:$A$63,D49:D63))+
SUMPRODUCT(A278:A279,C278:C279)+SUMPRODUCT(A285:A299,C285:C299)+SUMPRODUCT(A285:A299,D285:D299)</f>
        <v>791000</v>
      </c>
      <c r="AY15" s="56"/>
      <c r="AZ15" s="56"/>
      <c r="BA15" s="56"/>
      <c r="BB15" s="56"/>
      <c r="BC15" s="56"/>
      <c r="BD15" s="56"/>
      <c r="BE15" s="56"/>
      <c r="BF15" s="56"/>
      <c r="BG15" s="56"/>
      <c r="BH15" s="57"/>
      <c r="BJ15" s="16">
        <f t="shared" ca="1" si="4"/>
        <v>5</v>
      </c>
      <c r="BK15" s="58" t="s">
        <v>40</v>
      </c>
      <c r="BL15" s="59" t="s">
        <v>32</v>
      </c>
      <c r="BM15" s="60">
        <v>0.78544808652789433</v>
      </c>
      <c r="BN15" s="61">
        <v>0.78565079896661483</v>
      </c>
      <c r="BO15" s="61">
        <v>0.78539347399885662</v>
      </c>
      <c r="BP15" s="61">
        <v>0.7900538069112073</v>
      </c>
      <c r="BQ15" s="61">
        <v>0.78939296504464829</v>
      </c>
      <c r="BR15" s="61">
        <v>0.74999426112182754</v>
      </c>
      <c r="BS15" s="61">
        <v>0.73389941419036475</v>
      </c>
      <c r="BT15" s="61">
        <v>0.73748445370838467</v>
      </c>
      <c r="BU15" s="61">
        <v>0.74107836518360548</v>
      </c>
      <c r="BV15" s="61">
        <v>0.74136571563096998</v>
      </c>
      <c r="BW15" s="62">
        <v>0.7420259732979595</v>
      </c>
      <c r="BX15" s="41">
        <v>0.74025346645541834</v>
      </c>
      <c r="BY15" s="63">
        <v>0.74682287537052094</v>
      </c>
      <c r="CF15" s="50" t="s">
        <v>39</v>
      </c>
      <c r="CG15" s="64">
        <f t="shared" ca="1" si="5"/>
        <v>5.9000000000000001E-13</v>
      </c>
      <c r="CH15" s="65">
        <f t="shared" ca="1" si="2"/>
        <v>6.6959999999999989E-13</v>
      </c>
      <c r="CI15" s="66">
        <f t="shared" ca="1" si="2"/>
        <v>118</v>
      </c>
      <c r="CJ15" s="67">
        <f t="shared" ca="1" si="2"/>
        <v>92.42</v>
      </c>
      <c r="DB15" s="50" t="s">
        <v>39</v>
      </c>
      <c r="DC15" s="47">
        <f t="shared" ca="1" si="6"/>
        <v>32.92324537371271</v>
      </c>
      <c r="DD15" s="47">
        <f t="shared" ca="1" si="3"/>
        <v>37.365093393623773</v>
      </c>
      <c r="DE15" s="47">
        <f t="shared" ca="1" si="3"/>
        <v>32.92324537371271</v>
      </c>
      <c r="DF15" s="47">
        <f t="shared" ca="1" si="3"/>
        <v>25.786155402021432</v>
      </c>
    </row>
    <row r="16" spans="1:110" s="5" customFormat="1" thickBot="1">
      <c r="A16" s="49">
        <v>8</v>
      </c>
      <c r="B16" s="50" t="s">
        <v>41</v>
      </c>
      <c r="C16" s="25">
        <v>0</v>
      </c>
      <c r="D16" s="25">
        <v>0</v>
      </c>
      <c r="E16" s="25">
        <v>0</v>
      </c>
      <c r="F16" s="25">
        <v>0</v>
      </c>
      <c r="X16" s="50" t="s">
        <v>41</v>
      </c>
      <c r="Y16" s="51">
        <v>76.75</v>
      </c>
      <c r="Z16" s="52">
        <v>107.78</v>
      </c>
      <c r="AA16" s="53">
        <v>76.75</v>
      </c>
      <c r="AB16" s="53">
        <v>74.37</v>
      </c>
      <c r="AR16" s="30">
        <f ca="1"/>
        <v>0</v>
      </c>
      <c r="AS16" s="54">
        <f t="shared" ca="1" si="1"/>
        <v>0</v>
      </c>
      <c r="AT16" s="55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7"/>
      <c r="BJ16" s="16">
        <f t="shared" ca="1" si="4"/>
        <v>6</v>
      </c>
      <c r="BK16" s="58"/>
      <c r="BL16" s="59">
        <v>0</v>
      </c>
      <c r="BM16" s="60">
        <v>0</v>
      </c>
      <c r="BN16" s="61">
        <v>0</v>
      </c>
      <c r="BO16" s="61">
        <v>0</v>
      </c>
      <c r="BP16" s="61">
        <v>0</v>
      </c>
      <c r="BQ16" s="61">
        <v>0</v>
      </c>
      <c r="BR16" s="61">
        <v>0</v>
      </c>
      <c r="BS16" s="61">
        <v>0</v>
      </c>
      <c r="BT16" s="61">
        <v>0</v>
      </c>
      <c r="BU16" s="61">
        <v>0</v>
      </c>
      <c r="BV16" s="61">
        <v>0</v>
      </c>
      <c r="BW16" s="62">
        <v>0</v>
      </c>
      <c r="BX16" s="41">
        <v>0</v>
      </c>
      <c r="BY16" s="63">
        <v>0</v>
      </c>
      <c r="CF16" s="50" t="s">
        <v>41</v>
      </c>
      <c r="CG16" s="64">
        <f t="shared" ca="1" si="5"/>
        <v>7.6750000000000001E-13</v>
      </c>
      <c r="CH16" s="65">
        <f t="shared" ca="1" si="2"/>
        <v>1.0777999999999999E-12</v>
      </c>
      <c r="CI16" s="66">
        <f t="shared" ca="1" si="2"/>
        <v>7.6750000000000001E-13</v>
      </c>
      <c r="CJ16" s="67">
        <f t="shared" ca="1" si="2"/>
        <v>7.4370000000000005E-13</v>
      </c>
      <c r="DB16" s="50" t="s">
        <v>41</v>
      </c>
      <c r="DC16" s="47">
        <f t="shared" ca="1" si="6"/>
        <v>42.828120041227976</v>
      </c>
      <c r="DD16" s="47">
        <f t="shared" ca="1" si="3"/>
        <v>60.143515023368742</v>
      </c>
      <c r="DE16" s="47">
        <f t="shared" ca="1" si="3"/>
        <v>42.828120041227976</v>
      </c>
      <c r="DF16" s="47">
        <f t="shared" ca="1" si="3"/>
        <v>41.500029804118888</v>
      </c>
    </row>
    <row r="17" spans="1:110" s="5" customFormat="1" ht="23.25" thickBot="1">
      <c r="A17" s="49">
        <v>10</v>
      </c>
      <c r="B17" s="50" t="s">
        <v>42</v>
      </c>
      <c r="C17" s="25">
        <v>0</v>
      </c>
      <c r="D17" s="25">
        <v>0</v>
      </c>
      <c r="E17" s="25">
        <v>23</v>
      </c>
      <c r="F17" s="25">
        <v>11</v>
      </c>
      <c r="X17" s="50" t="s">
        <v>42</v>
      </c>
      <c r="Y17" s="51">
        <v>99.77</v>
      </c>
      <c r="Z17" s="52">
        <v>125.84</v>
      </c>
      <c r="AA17" s="53">
        <v>99.77</v>
      </c>
      <c r="AB17" s="53">
        <v>86.79</v>
      </c>
      <c r="AR17" s="30" t="str">
        <f ca="1"/>
        <v>High-Quality Services.Terminating segment.Wholesale.Terminating segment</v>
      </c>
      <c r="AS17" s="54" t="str">
        <f t="shared" ca="1" si="1"/>
        <v>Lines</v>
      </c>
      <c r="AT17" s="55">
        <f ca="1">SUM(C15:C42,E15:E42)+(SUM(H297:I318)*2+SUM(H324:I344)*2+SUM(C364:D369)*2+B359*D359*2)*(2-$D$378)*0.5</f>
        <v>195.69290557029947</v>
      </c>
      <c r="AU17" s="56">
        <f ca="1">SUM(C79:D98)*2+SUM(C106:D125)</f>
        <v>26</v>
      </c>
      <c r="AV17" s="56">
        <f ca="1">SUM(E172:F182,E185:F195,E203:I216,E221:I234)</f>
        <v>83</v>
      </c>
      <c r="AW17" s="56">
        <f ca="1">SUM(E244:I252)*1+SUM(C261:G269)*2</f>
        <v>0</v>
      </c>
      <c r="AX17" s="56">
        <f ca="1">SUM(C49:C63)+(SUM(H278:H288)*2)*(2-$D$378)*0.5</f>
        <v>226.87031753014486</v>
      </c>
      <c r="AY17" s="56"/>
      <c r="AZ17" s="56"/>
      <c r="BA17" s="56"/>
      <c r="BB17" s="56"/>
      <c r="BC17" s="56"/>
      <c r="BD17" s="56"/>
      <c r="BE17" s="56"/>
      <c r="BF17" s="56"/>
      <c r="BG17" s="56"/>
      <c r="BH17" s="57"/>
      <c r="BJ17" s="16">
        <f t="shared" ca="1" si="4"/>
        <v>7</v>
      </c>
      <c r="BK17" s="58" t="s">
        <v>43</v>
      </c>
      <c r="BL17" s="59" t="s">
        <v>44</v>
      </c>
      <c r="BM17" s="60">
        <v>53.249053700097136</v>
      </c>
      <c r="BN17" s="61">
        <v>53.323265496773693</v>
      </c>
      <c r="BO17" s="61">
        <v>53.366321781654882</v>
      </c>
      <c r="BP17" s="61">
        <v>53.780494454062776</v>
      </c>
      <c r="BQ17" s="61">
        <v>53.79986353964388</v>
      </c>
      <c r="BR17" s="61">
        <v>59.775441117581465</v>
      </c>
      <c r="BS17" s="61">
        <v>60.470131110388671</v>
      </c>
      <c r="BT17" s="61">
        <v>60.866068557249989</v>
      </c>
      <c r="BU17" s="61">
        <v>61.260308130068424</v>
      </c>
      <c r="BV17" s="61">
        <v>61.27473383430852</v>
      </c>
      <c r="BW17" s="62">
        <v>61.287697965546947</v>
      </c>
      <c r="BX17" s="41">
        <v>61.146475963697455</v>
      </c>
      <c r="BY17" s="63">
        <v>59.510612548209778</v>
      </c>
      <c r="CF17" s="50" t="s">
        <v>42</v>
      </c>
      <c r="CG17" s="64">
        <f t="shared" ca="1" si="5"/>
        <v>9.9769999999999988E-13</v>
      </c>
      <c r="CH17" s="65">
        <f t="shared" ca="1" si="2"/>
        <v>1.2584E-12</v>
      </c>
      <c r="CI17" s="66">
        <f t="shared" ca="1" si="2"/>
        <v>2294.71</v>
      </c>
      <c r="CJ17" s="67">
        <f t="shared" ca="1" si="2"/>
        <v>954.69</v>
      </c>
      <c r="DB17" s="50" t="s">
        <v>42</v>
      </c>
      <c r="DC17" s="47">
        <f t="shared" ca="1" si="6"/>
        <v>55.673765948056214</v>
      </c>
      <c r="DD17" s="47">
        <f t="shared" ca="1" si="3"/>
        <v>70.221376234373011</v>
      </c>
      <c r="DE17" s="47">
        <f t="shared" ca="1" si="3"/>
        <v>55.673765948056221</v>
      </c>
      <c r="DF17" s="47">
        <f t="shared" ca="1" si="3"/>
        <v>48.430651965839431</v>
      </c>
    </row>
    <row r="18" spans="1:110" s="5" customFormat="1" ht="23.25" thickBot="1">
      <c r="A18" s="49">
        <v>15</v>
      </c>
      <c r="B18" s="50" t="s">
        <v>45</v>
      </c>
      <c r="C18" s="25">
        <v>0</v>
      </c>
      <c r="D18" s="25">
        <v>0</v>
      </c>
      <c r="E18" s="25">
        <v>0</v>
      </c>
      <c r="F18" s="25">
        <v>0</v>
      </c>
      <c r="X18" s="50" t="s">
        <v>45</v>
      </c>
      <c r="Y18" s="51">
        <v>119.72</v>
      </c>
      <c r="Z18" s="52">
        <v>140.22</v>
      </c>
      <c r="AA18" s="53">
        <v>119.72</v>
      </c>
      <c r="AB18" s="53">
        <v>96.71</v>
      </c>
      <c r="AR18" s="30" t="str">
        <f ca="1"/>
        <v>High-Quality Services.Terminating segment (up to 4 Mbps).Wholesale.Terminating segment</v>
      </c>
      <c r="AS18" s="54" t="str">
        <f t="shared" ca="1" si="1"/>
        <v>Lines</v>
      </c>
      <c r="AT18" s="55">
        <f ca="1">SUM(C11:C14,E11:E14)+(SUM(H297:I299)*2+SUM(H324:I326)*2)*(2-$D$378)*0.5</f>
        <v>96.562343917671498</v>
      </c>
      <c r="AU18" s="56">
        <f ca="1">SUM(C77:D78)*2+SUM(C104:D105)</f>
        <v>21</v>
      </c>
      <c r="AV18" s="56">
        <v>0</v>
      </c>
      <c r="AW18" s="56">
        <f ca="1">SUM(E242:I243)*1+SUM(C259:G260)*2</f>
        <v>2</v>
      </c>
      <c r="AX18" s="56">
        <v>0</v>
      </c>
      <c r="AY18" s="56"/>
      <c r="AZ18" s="56"/>
      <c r="BA18" s="56"/>
      <c r="BB18" s="56"/>
      <c r="BC18" s="56"/>
      <c r="BD18" s="56"/>
      <c r="BE18" s="56"/>
      <c r="BF18" s="56"/>
      <c r="BG18" s="56"/>
      <c r="BH18" s="57"/>
      <c r="BJ18" s="16">
        <f t="shared" ca="1" si="4"/>
        <v>8</v>
      </c>
      <c r="BK18" s="58" t="s">
        <v>46</v>
      </c>
      <c r="BL18" s="59" t="s">
        <v>44</v>
      </c>
      <c r="BM18" s="60">
        <v>34.679210757878366</v>
      </c>
      <c r="BN18" s="61">
        <v>34.748934028769028</v>
      </c>
      <c r="BO18" s="61">
        <v>34.800172639628855</v>
      </c>
      <c r="BP18" s="61">
        <v>35.087527624580666</v>
      </c>
      <c r="BQ18" s="61">
        <v>35.126435147260544</v>
      </c>
      <c r="BR18" s="61">
        <v>38.898649766418956</v>
      </c>
      <c r="BS18" s="61">
        <v>39.379212337959061</v>
      </c>
      <c r="BT18" s="61">
        <v>39.652156941859424</v>
      </c>
      <c r="BU18" s="61">
        <v>39.92328904634627</v>
      </c>
      <c r="BV18" s="61">
        <v>39.92670703430781</v>
      </c>
      <c r="BW18" s="62">
        <v>39.915837453101247</v>
      </c>
      <c r="BX18" s="41">
        <v>39.831250116938243</v>
      </c>
      <c r="BY18" s="63">
        <v>38.58205045028221</v>
      </c>
      <c r="CF18" s="50" t="s">
        <v>45</v>
      </c>
      <c r="CG18" s="64">
        <f t="shared" ca="1" si="5"/>
        <v>1.1972E-12</v>
      </c>
      <c r="CH18" s="65">
        <f t="shared" ca="1" si="2"/>
        <v>1.4022E-12</v>
      </c>
      <c r="CI18" s="66">
        <f t="shared" ca="1" si="2"/>
        <v>1.1972E-12</v>
      </c>
      <c r="CJ18" s="67">
        <f t="shared" ca="1" si="2"/>
        <v>9.6709999999999999E-13</v>
      </c>
      <c r="DB18" s="50" t="s">
        <v>45</v>
      </c>
      <c r="DC18" s="47">
        <f t="shared" ca="1" si="6"/>
        <v>66.806287053235351</v>
      </c>
      <c r="DD18" s="47">
        <f t="shared" ca="1" si="3"/>
        <v>78.245719767830437</v>
      </c>
      <c r="DE18" s="47">
        <f t="shared" ca="1" si="3"/>
        <v>66.806287053235351</v>
      </c>
      <c r="DF18" s="47">
        <f t="shared" ca="1" si="3"/>
        <v>53.966221357487399</v>
      </c>
    </row>
    <row r="19" spans="1:110" s="5" customFormat="1" thickBot="1">
      <c r="A19" s="49">
        <v>20</v>
      </c>
      <c r="B19" s="50" t="s">
        <v>47</v>
      </c>
      <c r="C19" s="25">
        <v>0</v>
      </c>
      <c r="D19" s="25">
        <v>0</v>
      </c>
      <c r="E19" s="25">
        <v>0</v>
      </c>
      <c r="F19" s="25">
        <v>0</v>
      </c>
      <c r="X19" s="50" t="s">
        <v>47</v>
      </c>
      <c r="Y19" s="51">
        <v>143.65</v>
      </c>
      <c r="Z19" s="52">
        <v>174.8</v>
      </c>
      <c r="AA19" s="53">
        <v>143.65</v>
      </c>
      <c r="AB19" s="53">
        <v>120.58</v>
      </c>
      <c r="AR19" s="30">
        <f ca="1"/>
        <v>0</v>
      </c>
      <c r="AS19" s="54">
        <f t="shared" ca="1" si="1"/>
        <v>0</v>
      </c>
      <c r="AT19" s="55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7"/>
      <c r="BJ19" s="16">
        <f t="shared" ca="1" si="4"/>
        <v>9</v>
      </c>
      <c r="BK19" s="58"/>
      <c r="BL19" s="59">
        <v>0</v>
      </c>
      <c r="BM19" s="60">
        <v>0</v>
      </c>
      <c r="BN19" s="61">
        <v>0</v>
      </c>
      <c r="BO19" s="61">
        <v>0</v>
      </c>
      <c r="BP19" s="61">
        <v>0</v>
      </c>
      <c r="BQ19" s="61">
        <v>0</v>
      </c>
      <c r="BR19" s="61">
        <v>0</v>
      </c>
      <c r="BS19" s="61">
        <v>0</v>
      </c>
      <c r="BT19" s="61">
        <v>0</v>
      </c>
      <c r="BU19" s="61">
        <v>0</v>
      </c>
      <c r="BV19" s="61">
        <v>0</v>
      </c>
      <c r="BW19" s="62">
        <v>0</v>
      </c>
      <c r="BX19" s="41">
        <v>0</v>
      </c>
      <c r="BY19" s="63">
        <v>0</v>
      </c>
      <c r="CF19" s="50" t="s">
        <v>47</v>
      </c>
      <c r="CG19" s="64">
        <f t="shared" ca="1" si="5"/>
        <v>1.4365E-12</v>
      </c>
      <c r="CH19" s="65">
        <f t="shared" ca="1" si="2"/>
        <v>1.748E-12</v>
      </c>
      <c r="CI19" s="66">
        <f t="shared" ca="1" si="2"/>
        <v>1.4365E-12</v>
      </c>
      <c r="CJ19" s="67">
        <f t="shared" ca="1" si="2"/>
        <v>1.2058E-12</v>
      </c>
      <c r="DB19" s="50" t="s">
        <v>47</v>
      </c>
      <c r="DC19" s="47">
        <f t="shared" ca="1" si="6"/>
        <v>80.159732168369999</v>
      </c>
      <c r="DD19" s="47">
        <f t="shared" ca="1" si="3"/>
        <v>97.542089683474273</v>
      </c>
      <c r="DE19" s="47">
        <f t="shared" ca="1" si="3"/>
        <v>80.159732168369999</v>
      </c>
      <c r="DF19" s="47">
        <f t="shared" ca="1" si="3"/>
        <v>67.286185206140317</v>
      </c>
    </row>
    <row r="20" spans="1:110" s="5" customFormat="1" ht="23.25" thickBot="1">
      <c r="A20" s="49">
        <v>30</v>
      </c>
      <c r="B20" s="50" t="s">
        <v>48</v>
      </c>
      <c r="C20" s="25">
        <v>0</v>
      </c>
      <c r="D20" s="25">
        <v>0</v>
      </c>
      <c r="E20" s="25">
        <v>0</v>
      </c>
      <c r="F20" s="25">
        <v>0</v>
      </c>
      <c r="X20" s="50" t="s">
        <v>48</v>
      </c>
      <c r="Y20" s="51">
        <v>172.36</v>
      </c>
      <c r="Z20" s="52">
        <v>181.84</v>
      </c>
      <c r="AA20" s="53">
        <v>172.36</v>
      </c>
      <c r="AB20" s="53">
        <v>125.41</v>
      </c>
      <c r="AR20" s="30" t="str">
        <f ca="1"/>
        <v>High-Quality Services.Terminating segment SHDSL.Wholesale.Terminating segment SHDSL</v>
      </c>
      <c r="AS20" s="54" t="str">
        <f t="shared" ca="1" si="1"/>
        <v>Lines</v>
      </c>
      <c r="AT20" s="55">
        <f ca="1">SUM(C70:C71)</f>
        <v>8</v>
      </c>
      <c r="AU20" s="56">
        <v>0</v>
      </c>
      <c r="AV20" s="56">
        <v>0</v>
      </c>
      <c r="AW20" s="56">
        <v>0</v>
      </c>
      <c r="AX20" s="56">
        <v>0</v>
      </c>
      <c r="AY20" s="56"/>
      <c r="AZ20" s="56"/>
      <c r="BA20" s="56"/>
      <c r="BB20" s="56"/>
      <c r="BC20" s="56"/>
      <c r="BD20" s="56"/>
      <c r="BE20" s="56"/>
      <c r="BF20" s="56"/>
      <c r="BG20" s="56"/>
      <c r="BH20" s="57"/>
      <c r="BJ20" s="16">
        <f t="shared" ca="1" si="4"/>
        <v>10</v>
      </c>
      <c r="BK20" s="58" t="s">
        <v>49</v>
      </c>
      <c r="BL20" s="59" t="s">
        <v>44</v>
      </c>
      <c r="BM20" s="60">
        <v>39.938751044292879</v>
      </c>
      <c r="BN20" s="61">
        <v>39.90700489644756</v>
      </c>
      <c r="BO20" s="61">
        <v>39.848373536394924</v>
      </c>
      <c r="BP20" s="61">
        <v>40.076133904083868</v>
      </c>
      <c r="BQ20" s="61">
        <v>39.993291028832516</v>
      </c>
      <c r="BR20" s="61">
        <v>43.642838681758938</v>
      </c>
      <c r="BS20" s="61">
        <v>44.37834110317138</v>
      </c>
      <c r="BT20" s="61">
        <v>44.931194846552181</v>
      </c>
      <c r="BU20" s="61">
        <v>45.490335924944809</v>
      </c>
      <c r="BV20" s="61">
        <v>45.817248106729522</v>
      </c>
      <c r="BW20" s="62">
        <v>46.174575855827783</v>
      </c>
      <c r="BX20" s="41">
        <v>45.406954541797411</v>
      </c>
      <c r="BY20" s="63">
        <v>43.652555103375867</v>
      </c>
      <c r="CF20" s="50" t="s">
        <v>48</v>
      </c>
      <c r="CG20" s="64">
        <f t="shared" ca="1" si="5"/>
        <v>1.7236E-12</v>
      </c>
      <c r="CH20" s="65">
        <f t="shared" ca="1" si="2"/>
        <v>1.8184E-12</v>
      </c>
      <c r="CI20" s="66">
        <f t="shared" ca="1" si="2"/>
        <v>1.7236E-12</v>
      </c>
      <c r="CJ20" s="67">
        <f t="shared" ca="1" si="2"/>
        <v>1.2540999999999999E-12</v>
      </c>
      <c r="DB20" s="50" t="s">
        <v>48</v>
      </c>
      <c r="DC20" s="47">
        <f t="shared" ca="1" si="6"/>
        <v>96.180518179883435</v>
      </c>
      <c r="DD20" s="47">
        <f t="shared" ca="1" si="3"/>
        <v>101.47055828399863</v>
      </c>
      <c r="DE20" s="47">
        <f t="shared" ca="1" si="3"/>
        <v>96.180518179883435</v>
      </c>
      <c r="DF20" s="47">
        <f t="shared" ca="1" si="3"/>
        <v>69.981427157920521</v>
      </c>
    </row>
    <row r="21" spans="1:110" s="5" customFormat="1" ht="23.25" thickBot="1">
      <c r="A21" s="49">
        <v>40</v>
      </c>
      <c r="B21" s="50" t="s">
        <v>50</v>
      </c>
      <c r="C21" s="25">
        <v>0</v>
      </c>
      <c r="D21" s="25">
        <v>0</v>
      </c>
      <c r="E21" s="25">
        <v>0</v>
      </c>
      <c r="F21" s="25">
        <v>0</v>
      </c>
      <c r="X21" s="50" t="s">
        <v>50</v>
      </c>
      <c r="Y21" s="51">
        <v>206.88</v>
      </c>
      <c r="Z21" s="52">
        <v>192.74</v>
      </c>
      <c r="AA21" s="53">
        <v>206.88</v>
      </c>
      <c r="AB21" s="53">
        <v>132.94</v>
      </c>
      <c r="AR21" s="31" t="str">
        <f ca="1"/>
        <v>Access.Copper.Wholesale - Central Access Lines - Market 3B.Access</v>
      </c>
      <c r="AS21" s="69" t="str">
        <f t="shared" ca="1" si="1"/>
        <v>Lines</v>
      </c>
      <c r="AT21" s="70">
        <f ca="1">AT20</f>
        <v>8</v>
      </c>
      <c r="AU21" s="71">
        <f ca="1">AU20</f>
        <v>0</v>
      </c>
      <c r="AV21" s="71">
        <f ca="1">AV20</f>
        <v>0</v>
      </c>
      <c r="AW21" s="71">
        <f ca="1">AW20</f>
        <v>0</v>
      </c>
      <c r="AX21" s="71">
        <f ca="1">AX20</f>
        <v>0</v>
      </c>
      <c r="AY21" s="71"/>
      <c r="AZ21" s="71"/>
      <c r="BA21" s="71"/>
      <c r="BB21" s="71"/>
      <c r="BC21" s="71"/>
      <c r="BD21" s="71"/>
      <c r="BE21" s="71"/>
      <c r="BF21" s="71"/>
      <c r="BG21" s="71"/>
      <c r="BH21" s="72"/>
      <c r="BJ21" s="16">
        <f t="shared" ca="1" si="4"/>
        <v>11</v>
      </c>
      <c r="BK21" s="73" t="s">
        <v>51</v>
      </c>
      <c r="BL21" s="74" t="s">
        <v>44</v>
      </c>
      <c r="BM21" s="75">
        <v>5.2750929864467393</v>
      </c>
      <c r="BN21" s="76">
        <v>5.3473817574891545</v>
      </c>
      <c r="BO21" s="76">
        <v>5.399571387095901</v>
      </c>
      <c r="BP21" s="76">
        <v>5.4810788239202362</v>
      </c>
      <c r="BQ21" s="76">
        <v>5.5321596234520989</v>
      </c>
      <c r="BR21" s="76">
        <v>5.9204779722710219</v>
      </c>
      <c r="BS21" s="76">
        <v>5.9741442307912695</v>
      </c>
      <c r="BT21" s="76">
        <v>6.000422262865829</v>
      </c>
      <c r="BU21" s="76">
        <v>5.9864978709929799</v>
      </c>
      <c r="BV21" s="76">
        <v>5.956707292351088</v>
      </c>
      <c r="BW21" s="77">
        <v>6.0370260517684677</v>
      </c>
      <c r="BX21" s="41">
        <v>5.9825187157886388</v>
      </c>
      <c r="BY21" s="78">
        <v>5.890758930787908</v>
      </c>
      <c r="CF21" s="50" t="s">
        <v>50</v>
      </c>
      <c r="CG21" s="64">
        <f t="shared" ca="1" si="5"/>
        <v>2.0687999999999998E-12</v>
      </c>
      <c r="CH21" s="65">
        <f t="shared" ca="1" si="2"/>
        <v>1.9274E-12</v>
      </c>
      <c r="CI21" s="66">
        <f t="shared" ca="1" si="2"/>
        <v>2.0687999999999998E-12</v>
      </c>
      <c r="CJ21" s="67">
        <f t="shared" ca="1" si="2"/>
        <v>1.3294E-12</v>
      </c>
      <c r="DB21" s="50" t="s">
        <v>50</v>
      </c>
      <c r="DC21" s="47">
        <f t="shared" ca="1" si="6"/>
        <v>115.4434068290455</v>
      </c>
      <c r="DD21" s="47">
        <f t="shared" ca="1" si="3"/>
        <v>107.55298836151503</v>
      </c>
      <c r="DE21" s="47">
        <f t="shared" ca="1" si="3"/>
        <v>115.4434068290455</v>
      </c>
      <c r="DF21" s="47">
        <f t="shared" ca="1" si="3"/>
        <v>74.183326101379109</v>
      </c>
    </row>
    <row r="22" spans="1:110" s="5" customFormat="1" thickBot="1">
      <c r="A22" s="49">
        <v>50</v>
      </c>
      <c r="B22" s="50" t="s">
        <v>52</v>
      </c>
      <c r="C22" s="25">
        <v>0</v>
      </c>
      <c r="D22" s="25">
        <v>0</v>
      </c>
      <c r="E22" s="25">
        <v>0</v>
      </c>
      <c r="F22" s="25">
        <v>0</v>
      </c>
      <c r="X22" s="50" t="s">
        <v>52</v>
      </c>
      <c r="Y22" s="51">
        <v>248.19</v>
      </c>
      <c r="Z22" s="52">
        <v>203.39</v>
      </c>
      <c r="AA22" s="53">
        <v>248.19</v>
      </c>
      <c r="AB22" s="53">
        <v>140.28</v>
      </c>
      <c r="AR22" s="79" t="s">
        <v>53</v>
      </c>
      <c r="CF22" s="50" t="s">
        <v>52</v>
      </c>
      <c r="CG22" s="64">
        <f t="shared" ca="1" si="5"/>
        <v>2.4819000000000002E-12</v>
      </c>
      <c r="CH22" s="65">
        <f t="shared" ca="1" si="2"/>
        <v>2.0339E-12</v>
      </c>
      <c r="CI22" s="66">
        <f t="shared" ca="1" si="2"/>
        <v>2.4819000000000002E-12</v>
      </c>
      <c r="CJ22" s="67">
        <f t="shared" ca="1" si="2"/>
        <v>1.4028E-12</v>
      </c>
      <c r="DB22" s="50" t="s">
        <v>52</v>
      </c>
      <c r="DC22" s="47">
        <f t="shared" ca="1" si="6"/>
        <v>138.4952588017247</v>
      </c>
      <c r="DD22" s="47">
        <f t="shared" ca="1" si="3"/>
        <v>113.49591316202421</v>
      </c>
      <c r="DE22" s="47">
        <f t="shared" ca="1" si="3"/>
        <v>138.4952588017247</v>
      </c>
      <c r="DF22" s="47">
        <f t="shared" ca="1" si="3"/>
        <v>78.279201034312194</v>
      </c>
    </row>
    <row r="23" spans="1:110" s="5" customFormat="1" ht="34.5" thickBot="1">
      <c r="A23" s="49">
        <v>60</v>
      </c>
      <c r="B23" s="50" t="s">
        <v>54</v>
      </c>
      <c r="C23" s="25">
        <v>0</v>
      </c>
      <c r="D23" s="25">
        <v>0</v>
      </c>
      <c r="E23" s="25">
        <v>0</v>
      </c>
      <c r="F23" s="25">
        <v>0</v>
      </c>
      <c r="X23" s="50" t="s">
        <v>54</v>
      </c>
      <c r="Y23" s="51">
        <v>273.04000000000002</v>
      </c>
      <c r="Z23" s="52">
        <v>229.71</v>
      </c>
      <c r="AA23" s="53">
        <v>273.04000000000002</v>
      </c>
      <c r="AB23" s="53">
        <v>158.4</v>
      </c>
      <c r="BK23" s="12" t="s">
        <v>55</v>
      </c>
      <c r="BL23" s="80" t="s">
        <v>56</v>
      </c>
      <c r="BM23" s="81" t="s">
        <v>28</v>
      </c>
      <c r="CF23" s="50" t="s">
        <v>54</v>
      </c>
      <c r="CG23" s="64">
        <f t="shared" ca="1" si="5"/>
        <v>2.7304000000000002E-12</v>
      </c>
      <c r="CH23" s="65">
        <f t="shared" ca="1" si="2"/>
        <v>2.2971E-12</v>
      </c>
      <c r="CI23" s="66">
        <f t="shared" ca="1" si="2"/>
        <v>2.7304000000000002E-12</v>
      </c>
      <c r="CJ23" s="67">
        <f t="shared" ca="1" si="2"/>
        <v>1.5840000000000001E-12</v>
      </c>
      <c r="DB23" s="50" t="s">
        <v>54</v>
      </c>
      <c r="DC23" s="47">
        <f t="shared" ca="1" si="6"/>
        <v>152.36208333624609</v>
      </c>
      <c r="DD23" s="47">
        <f t="shared" ca="1" si="3"/>
        <v>128.18302872534827</v>
      </c>
      <c r="DE23" s="47">
        <f t="shared" ca="1" si="3"/>
        <v>152.36208333624609</v>
      </c>
      <c r="DF23" s="47">
        <f t="shared" ca="1" si="3"/>
        <v>88.390543511798199</v>
      </c>
    </row>
    <row r="24" spans="1:110" s="5" customFormat="1" ht="34.5" customHeight="1" thickBot="1">
      <c r="A24" s="49">
        <v>70</v>
      </c>
      <c r="B24" s="50" t="s">
        <v>57</v>
      </c>
      <c r="C24" s="25">
        <v>0</v>
      </c>
      <c r="D24" s="25">
        <v>0</v>
      </c>
      <c r="E24" s="25">
        <v>0</v>
      </c>
      <c r="F24" s="25">
        <v>0</v>
      </c>
      <c r="X24" s="50" t="s">
        <v>57</v>
      </c>
      <c r="Y24" s="51">
        <v>300.33999999999997</v>
      </c>
      <c r="Z24" s="52">
        <v>233.01</v>
      </c>
      <c r="AA24" s="53">
        <v>300.33999999999997</v>
      </c>
      <c r="AB24" s="53">
        <v>160.72999999999999</v>
      </c>
      <c r="BK24" s="19" t="s">
        <v>20</v>
      </c>
      <c r="BL24" s="20" t="s">
        <v>21</v>
      </c>
      <c r="BM24" s="82" t="str">
        <f t="array" aca="1" ref="BM24:CA24" ca="1">AT10:BH10</f>
        <v>Ethernet (Standardna_ponuda_visokokvalitetni + Data_paket)</v>
      </c>
      <c r="BN24" s="21" t="str">
        <f ca="1"/>
        <v>Carrier Ethernet</v>
      </c>
      <c r="BO24" s="21" t="str">
        <f ca="1"/>
        <v>Mobile bandwidth backhauling</v>
      </c>
      <c r="BP24" s="21" t="str">
        <f ca="1"/>
        <v>Bandwidth backhauling</v>
      </c>
      <c r="BQ24" s="21" t="str">
        <f ca="1"/>
        <v>DWDM (Standardna_ponuda_visokokvalitetni + Data_paket)</v>
      </c>
      <c r="BR24" s="21" t="str">
        <f ca="1"/>
        <v>blank</v>
      </c>
      <c r="BS24" s="21" t="str">
        <f ca="1"/>
        <v>blank</v>
      </c>
      <c r="BT24" s="21" t="str">
        <f ca="1"/>
        <v>blank</v>
      </c>
      <c r="BU24" s="21" t="str">
        <f ca="1"/>
        <v>blank</v>
      </c>
      <c r="BV24" s="21" t="str">
        <f ca="1"/>
        <v>blank</v>
      </c>
      <c r="BW24" s="21" t="str">
        <f ca="1"/>
        <v>blank</v>
      </c>
      <c r="BX24" s="21" t="str">
        <f ca="1"/>
        <v>blank</v>
      </c>
      <c r="BY24" s="21" t="str">
        <f ca="1"/>
        <v>blank</v>
      </c>
      <c r="BZ24" s="21" t="str">
        <f ca="1"/>
        <v>blank</v>
      </c>
      <c r="CA24" s="21" t="str">
        <f ca="1"/>
        <v>blank</v>
      </c>
      <c r="CF24" s="50" t="s">
        <v>57</v>
      </c>
      <c r="CG24" s="64">
        <f t="shared" ca="1" si="5"/>
        <v>3.0033999999999999E-12</v>
      </c>
      <c r="CH24" s="65">
        <f t="shared" ca="1" si="2"/>
        <v>2.3300999999999999E-12</v>
      </c>
      <c r="CI24" s="66">
        <f t="shared" ca="1" si="2"/>
        <v>3.0033999999999999E-12</v>
      </c>
      <c r="CJ24" s="67">
        <f t="shared" ca="1" si="2"/>
        <v>1.6072999999999998E-12</v>
      </c>
      <c r="DB24" s="50" t="s">
        <v>57</v>
      </c>
      <c r="DC24" s="47">
        <f t="shared" ca="1" si="6"/>
        <v>167.59605958543855</v>
      </c>
      <c r="DD24" s="47">
        <f t="shared" ca="1" si="3"/>
        <v>130.02449838184404</v>
      </c>
      <c r="DE24" s="47">
        <f t="shared" ca="1" si="3"/>
        <v>167.59605958543855</v>
      </c>
      <c r="DF24" s="47">
        <f t="shared" ca="1" si="3"/>
        <v>89.690732693505822</v>
      </c>
    </row>
    <row r="25" spans="1:110" s="5" customFormat="1" thickBot="1">
      <c r="A25" s="49">
        <v>80</v>
      </c>
      <c r="B25" s="50" t="s">
        <v>58</v>
      </c>
      <c r="C25" s="25">
        <v>0</v>
      </c>
      <c r="D25" s="25">
        <v>0</v>
      </c>
      <c r="E25" s="25">
        <v>0</v>
      </c>
      <c r="F25" s="25">
        <v>0</v>
      </c>
      <c r="X25" s="50" t="s">
        <v>58</v>
      </c>
      <c r="Y25" s="51">
        <v>330.39</v>
      </c>
      <c r="Z25" s="52">
        <v>275.67</v>
      </c>
      <c r="AA25" s="53">
        <v>330.39</v>
      </c>
      <c r="AB25" s="53">
        <v>190.11</v>
      </c>
      <c r="BK25" s="36" t="str">
        <f t="array" aca="1" ref="BK25:BK35" ca="1">$BK$11:$BK$21</f>
        <v>High-Quality Services.Transport IP / MPLS .Wholesale.Trunk segment</v>
      </c>
      <c r="BL25" s="84" t="s">
        <v>59</v>
      </c>
      <c r="BM25" s="85">
        <f t="array" aca="1" ref="BM25:CA35" ca="1">AT11:BH21*INDEX(BM11:BY21,,MATCH(BM23,BM10:BY10,0))</f>
        <v>0</v>
      </c>
      <c r="BN25" s="45">
        <f ca="1"/>
        <v>0</v>
      </c>
      <c r="BO25" s="45">
        <f ca="1"/>
        <v>9783.5793182066536</v>
      </c>
      <c r="BP25" s="45">
        <f ca="1"/>
        <v>260.89544848551071</v>
      </c>
      <c r="BQ25" s="45">
        <f ca="1"/>
        <v>0</v>
      </c>
      <c r="BR25" s="45">
        <f ca="1"/>
        <v>0</v>
      </c>
      <c r="BS25" s="45">
        <f ca="1"/>
        <v>0</v>
      </c>
      <c r="BT25" s="45">
        <f ca="1"/>
        <v>0</v>
      </c>
      <c r="BU25" s="45">
        <f ca="1"/>
        <v>0</v>
      </c>
      <c r="BV25" s="45">
        <f ca="1"/>
        <v>0</v>
      </c>
      <c r="BW25" s="45">
        <f ca="1"/>
        <v>0</v>
      </c>
      <c r="BX25" s="45">
        <f ca="1"/>
        <v>0</v>
      </c>
      <c r="BY25" s="45">
        <f ca="1"/>
        <v>0</v>
      </c>
      <c r="BZ25" s="45">
        <f ca="1"/>
        <v>0</v>
      </c>
      <c r="CA25" s="46">
        <f ca="1"/>
        <v>0</v>
      </c>
      <c r="CF25" s="50" t="s">
        <v>58</v>
      </c>
      <c r="CG25" s="64">
        <f t="shared" ca="1" si="5"/>
        <v>3.3038999999999997E-12</v>
      </c>
      <c r="CH25" s="65">
        <f t="shared" ca="1" si="2"/>
        <v>2.7567000000000002E-12</v>
      </c>
      <c r="CI25" s="66">
        <f t="shared" ca="1" si="2"/>
        <v>3.3038999999999997E-12</v>
      </c>
      <c r="CJ25" s="67">
        <f t="shared" ca="1" si="2"/>
        <v>1.9011E-12</v>
      </c>
      <c r="DB25" s="50" t="s">
        <v>58</v>
      </c>
      <c r="DC25" s="47">
        <f t="shared" ca="1" si="6"/>
        <v>184.36459388171087</v>
      </c>
      <c r="DD25" s="47">
        <f t="shared" ca="1" si="3"/>
        <v>153.82967885036243</v>
      </c>
      <c r="DE25" s="47">
        <f t="shared" ca="1" si="3"/>
        <v>184.36459388171087</v>
      </c>
      <c r="DF25" s="47">
        <f t="shared" ca="1" si="3"/>
        <v>106.08539284739871</v>
      </c>
    </row>
    <row r="26" spans="1:110" s="5" customFormat="1" thickBot="1">
      <c r="A26" s="49">
        <v>90</v>
      </c>
      <c r="B26" s="50" t="s">
        <v>60</v>
      </c>
      <c r="C26" s="25">
        <v>0</v>
      </c>
      <c r="D26" s="25">
        <v>0</v>
      </c>
      <c r="E26" s="25">
        <v>0</v>
      </c>
      <c r="F26" s="25">
        <v>0</v>
      </c>
      <c r="X26" s="50" t="s">
        <v>60</v>
      </c>
      <c r="Y26" s="51">
        <v>363.44</v>
      </c>
      <c r="Z26" s="52">
        <v>285.83</v>
      </c>
      <c r="AA26" s="53">
        <v>363.44</v>
      </c>
      <c r="AB26" s="53">
        <v>197.14</v>
      </c>
      <c r="BK26" s="58" t="str">
        <f ca="1"/>
        <v>High-Quality Services.Ethernet line L2 P2P.Wholesale.Trunk segment</v>
      </c>
      <c r="BL26" s="59" t="s">
        <v>59</v>
      </c>
      <c r="BM26" s="86">
        <f ca="1"/>
        <v>667.02312996083901</v>
      </c>
      <c r="BN26" s="66">
        <f ca="1"/>
        <v>10.840264089593042</v>
      </c>
      <c r="BO26" s="66">
        <f ca="1"/>
        <v>63930.457468374967</v>
      </c>
      <c r="BP26" s="66">
        <f ca="1"/>
        <v>10.840264089593042</v>
      </c>
      <c r="BQ26" s="66">
        <f ca="1"/>
        <v>0</v>
      </c>
      <c r="BR26" s="66">
        <f ca="1"/>
        <v>0</v>
      </c>
      <c r="BS26" s="66">
        <f ca="1"/>
        <v>0</v>
      </c>
      <c r="BT26" s="66">
        <f ca="1"/>
        <v>0</v>
      </c>
      <c r="BU26" s="66">
        <f ca="1"/>
        <v>0</v>
      </c>
      <c r="BV26" s="66">
        <f ca="1"/>
        <v>0</v>
      </c>
      <c r="BW26" s="66">
        <f ca="1"/>
        <v>0</v>
      </c>
      <c r="BX26" s="66">
        <f ca="1"/>
        <v>0</v>
      </c>
      <c r="BY26" s="66">
        <f ca="1"/>
        <v>0</v>
      </c>
      <c r="BZ26" s="66">
        <f ca="1"/>
        <v>0</v>
      </c>
      <c r="CA26" s="67">
        <f ca="1"/>
        <v>0</v>
      </c>
      <c r="CF26" s="50" t="s">
        <v>60</v>
      </c>
      <c r="CG26" s="64">
        <f t="shared" ca="1" si="5"/>
        <v>3.6343999999999999E-12</v>
      </c>
      <c r="CH26" s="65">
        <f t="shared" ca="1" si="2"/>
        <v>2.8582999999999996E-12</v>
      </c>
      <c r="CI26" s="66">
        <f t="shared" ca="1" si="2"/>
        <v>3.6343999999999999E-12</v>
      </c>
      <c r="CJ26" s="67">
        <f t="shared" ca="1" si="2"/>
        <v>1.9713999999999999E-12</v>
      </c>
      <c r="DB26" s="50" t="s">
        <v>60</v>
      </c>
      <c r="DC26" s="47">
        <f t="shared" ca="1" si="6"/>
        <v>202.80719150207025</v>
      </c>
      <c r="DD26" s="47">
        <f t="shared" ca="1" si="3"/>
        <v>159.49917330793733</v>
      </c>
      <c r="DE26" s="47">
        <f t="shared" ca="1" si="3"/>
        <v>202.80719150207025</v>
      </c>
      <c r="DF26" s="47">
        <f t="shared" ca="1" si="3"/>
        <v>110.00828123684278</v>
      </c>
    </row>
    <row r="27" spans="1:110" s="5" customFormat="1" thickBot="1">
      <c r="A27" s="49">
        <v>100</v>
      </c>
      <c r="B27" s="50" t="s">
        <v>61</v>
      </c>
      <c r="C27" s="25">
        <v>0</v>
      </c>
      <c r="D27" s="25">
        <v>0</v>
      </c>
      <c r="E27" s="25">
        <v>0</v>
      </c>
      <c r="F27" s="25">
        <v>0</v>
      </c>
      <c r="X27" s="50" t="s">
        <v>61</v>
      </c>
      <c r="Y27" s="51">
        <v>399.74</v>
      </c>
      <c r="Z27" s="52">
        <v>294.77</v>
      </c>
      <c r="AA27" s="53">
        <v>399.74</v>
      </c>
      <c r="AB27" s="53">
        <v>203.33</v>
      </c>
      <c r="BK27" s="58" t="str">
        <f ca="1"/>
        <v>High-Quality Services.Ethernet VPLS - E-LAN - MP2MP.Wholesale.Trunk segment</v>
      </c>
      <c r="BL27" s="59" t="s">
        <v>59</v>
      </c>
      <c r="BM27" s="86">
        <f ca="1"/>
        <v>36121.81003541559</v>
      </c>
      <c r="BN27" s="66">
        <f ca="1"/>
        <v>3144.9859813654452</v>
      </c>
      <c r="BO27" s="66">
        <f ca="1"/>
        <v>0</v>
      </c>
      <c r="BP27" s="66">
        <f ca="1"/>
        <v>0</v>
      </c>
      <c r="BQ27" s="66">
        <f ca="1"/>
        <v>0</v>
      </c>
      <c r="BR27" s="66">
        <f ca="1"/>
        <v>0</v>
      </c>
      <c r="BS27" s="66">
        <f ca="1"/>
        <v>0</v>
      </c>
      <c r="BT27" s="66">
        <f ca="1"/>
        <v>0</v>
      </c>
      <c r="BU27" s="66">
        <f ca="1"/>
        <v>0</v>
      </c>
      <c r="BV27" s="66">
        <f ca="1"/>
        <v>0</v>
      </c>
      <c r="BW27" s="66">
        <f ca="1"/>
        <v>0</v>
      </c>
      <c r="BX27" s="66">
        <f ca="1"/>
        <v>0</v>
      </c>
      <c r="BY27" s="66">
        <f ca="1"/>
        <v>0</v>
      </c>
      <c r="BZ27" s="66">
        <f ca="1"/>
        <v>0</v>
      </c>
      <c r="CA27" s="67">
        <f ca="1"/>
        <v>0</v>
      </c>
      <c r="CF27" s="50" t="s">
        <v>61</v>
      </c>
      <c r="CG27" s="64">
        <f t="shared" ca="1" si="5"/>
        <v>3.9973999999999999E-12</v>
      </c>
      <c r="CH27" s="65">
        <f t="shared" ca="1" si="2"/>
        <v>2.9476999999999996E-12</v>
      </c>
      <c r="CI27" s="66">
        <f t="shared" ca="1" si="2"/>
        <v>3.9973999999999999E-12</v>
      </c>
      <c r="CJ27" s="67">
        <f t="shared" ca="1" si="2"/>
        <v>2.0333000000000002E-12</v>
      </c>
      <c r="DB27" s="50" t="s">
        <v>61</v>
      </c>
      <c r="DC27" s="47">
        <f t="shared" ca="1" si="6"/>
        <v>223.06335772352401</v>
      </c>
      <c r="DD27" s="47">
        <f t="shared" ca="1" si="6"/>
        <v>164.48788201371684</v>
      </c>
      <c r="DE27" s="47">
        <f t="shared" ca="1" si="6"/>
        <v>223.06335772352401</v>
      </c>
      <c r="DF27" s="47">
        <f t="shared" ca="1" si="6"/>
        <v>113.46243189554249</v>
      </c>
    </row>
    <row r="28" spans="1:110" s="5" customFormat="1" thickBot="1">
      <c r="A28" s="49">
        <v>200</v>
      </c>
      <c r="B28" s="50" t="s">
        <v>62</v>
      </c>
      <c r="C28" s="25">
        <v>0</v>
      </c>
      <c r="D28" s="25">
        <v>0</v>
      </c>
      <c r="E28" s="25">
        <v>0</v>
      </c>
      <c r="F28" s="25">
        <v>0</v>
      </c>
      <c r="X28" s="50" t="s">
        <v>62</v>
      </c>
      <c r="Y28" s="51">
        <v>419.75</v>
      </c>
      <c r="Z28" s="52">
        <v>300.64</v>
      </c>
      <c r="AA28" s="53">
        <v>419.75</v>
      </c>
      <c r="AB28" s="53">
        <v>207.37</v>
      </c>
      <c r="BK28" s="58" t="str">
        <f ca="1"/>
        <v>High-Quality Services.Mobile backhauling.Wholesale.Trunk segment</v>
      </c>
      <c r="BL28" s="59" t="s">
        <v>59</v>
      </c>
      <c r="BM28" s="86">
        <f ca="1"/>
        <v>0</v>
      </c>
      <c r="BN28" s="66">
        <f ca="1"/>
        <v>0</v>
      </c>
      <c r="BO28" s="66">
        <f ca="1"/>
        <v>0</v>
      </c>
      <c r="BP28" s="66">
        <f ca="1"/>
        <v>0</v>
      </c>
      <c r="BQ28" s="66">
        <f ca="1"/>
        <v>0</v>
      </c>
      <c r="BR28" s="66">
        <f ca="1"/>
        <v>0</v>
      </c>
      <c r="BS28" s="66">
        <f ca="1"/>
        <v>0</v>
      </c>
      <c r="BT28" s="66">
        <f ca="1"/>
        <v>0</v>
      </c>
      <c r="BU28" s="66">
        <f ca="1"/>
        <v>0</v>
      </c>
      <c r="BV28" s="66">
        <f ca="1"/>
        <v>0</v>
      </c>
      <c r="BW28" s="66">
        <f ca="1"/>
        <v>0</v>
      </c>
      <c r="BX28" s="66">
        <f ca="1"/>
        <v>0</v>
      </c>
      <c r="BY28" s="66">
        <f ca="1"/>
        <v>0</v>
      </c>
      <c r="BZ28" s="66">
        <f ca="1"/>
        <v>0</v>
      </c>
      <c r="CA28" s="67">
        <f ca="1"/>
        <v>0</v>
      </c>
      <c r="CF28" s="50" t="s">
        <v>62</v>
      </c>
      <c r="CG28" s="64">
        <f t="shared" ca="1" si="5"/>
        <v>4.1975000000000002E-12</v>
      </c>
      <c r="CH28" s="65">
        <f t="shared" ca="1" si="2"/>
        <v>3.0063999999999998E-12</v>
      </c>
      <c r="CI28" s="66">
        <f t="shared" ca="1" si="2"/>
        <v>4.1975000000000002E-12</v>
      </c>
      <c r="CJ28" s="67">
        <f t="shared" ca="1" si="2"/>
        <v>2.0736999999999999E-12</v>
      </c>
      <c r="DB28" s="50" t="s">
        <v>62</v>
      </c>
      <c r="DC28" s="47">
        <f t="shared" ca="1" si="6"/>
        <v>234.22936009518492</v>
      </c>
      <c r="DD28" s="47">
        <f t="shared" ca="1" si="6"/>
        <v>167.76346591784727</v>
      </c>
      <c r="DE28" s="47">
        <f t="shared" ca="1" si="6"/>
        <v>234.22936009518492</v>
      </c>
      <c r="DF28" s="47">
        <f t="shared" ca="1" si="6"/>
        <v>115.71683717197973</v>
      </c>
    </row>
    <row r="29" spans="1:110" s="5" customFormat="1" thickBot="1">
      <c r="A29" s="49">
        <v>300</v>
      </c>
      <c r="B29" s="50" t="s">
        <v>63</v>
      </c>
      <c r="C29" s="25">
        <v>0</v>
      </c>
      <c r="D29" s="25">
        <v>0</v>
      </c>
      <c r="E29" s="25">
        <v>0</v>
      </c>
      <c r="F29" s="25">
        <v>0</v>
      </c>
      <c r="X29" s="50" t="s">
        <v>63</v>
      </c>
      <c r="Y29" s="51">
        <v>440.74</v>
      </c>
      <c r="Z29" s="52">
        <v>306.64</v>
      </c>
      <c r="AA29" s="53">
        <v>440.74</v>
      </c>
      <c r="AB29" s="53">
        <v>211.47</v>
      </c>
      <c r="BK29" s="58" t="str">
        <f ca="1"/>
        <v>High-Quality Services.DWDM lines.Wholesale.Trunk segment</v>
      </c>
      <c r="BL29" s="59" t="s">
        <v>59</v>
      </c>
      <c r="BM29" s="86">
        <f ca="1"/>
        <v>0</v>
      </c>
      <c r="BN29" s="66">
        <f ca="1"/>
        <v>0</v>
      </c>
      <c r="BO29" s="66">
        <f ca="1"/>
        <v>0</v>
      </c>
      <c r="BP29" s="66">
        <f ca="1"/>
        <v>0</v>
      </c>
      <c r="BQ29" s="66">
        <f ca="1"/>
        <v>585540.49196623592</v>
      </c>
      <c r="BR29" s="66">
        <f ca="1"/>
        <v>0</v>
      </c>
      <c r="BS29" s="66">
        <f ca="1"/>
        <v>0</v>
      </c>
      <c r="BT29" s="66">
        <f ca="1"/>
        <v>0</v>
      </c>
      <c r="BU29" s="66">
        <f ca="1"/>
        <v>0</v>
      </c>
      <c r="BV29" s="66">
        <f ca="1"/>
        <v>0</v>
      </c>
      <c r="BW29" s="66">
        <f ca="1"/>
        <v>0</v>
      </c>
      <c r="BX29" s="66">
        <f ca="1"/>
        <v>0</v>
      </c>
      <c r="BY29" s="66">
        <f ca="1"/>
        <v>0</v>
      </c>
      <c r="BZ29" s="66">
        <f ca="1"/>
        <v>0</v>
      </c>
      <c r="CA29" s="67">
        <f ca="1"/>
        <v>0</v>
      </c>
      <c r="CF29" s="50" t="s">
        <v>63</v>
      </c>
      <c r="CG29" s="64">
        <f t="shared" ca="1" si="5"/>
        <v>4.4074E-12</v>
      </c>
      <c r="CH29" s="65">
        <f t="shared" ca="1" si="2"/>
        <v>3.0663999999999999E-12</v>
      </c>
      <c r="CI29" s="66">
        <f t="shared" ca="1" si="2"/>
        <v>4.4074E-12</v>
      </c>
      <c r="CJ29" s="67">
        <f t="shared" ca="1" si="2"/>
        <v>2.1146999999999999E-12</v>
      </c>
      <c r="DB29" s="50" t="s">
        <v>63</v>
      </c>
      <c r="DC29" s="47">
        <f t="shared" ca="1" si="6"/>
        <v>245.94222315271426</v>
      </c>
      <c r="DD29" s="47">
        <f t="shared" ca="1" si="6"/>
        <v>171.11159256602144</v>
      </c>
      <c r="DE29" s="47">
        <f t="shared" ca="1" si="6"/>
        <v>245.94222315271426</v>
      </c>
      <c r="DF29" s="47">
        <f t="shared" ca="1" si="6"/>
        <v>118.00472371489877</v>
      </c>
    </row>
    <row r="30" spans="1:110" s="5" customFormat="1" thickBot="1">
      <c r="A30" s="49">
        <v>400</v>
      </c>
      <c r="B30" s="50" t="s">
        <v>64</v>
      </c>
      <c r="C30" s="25">
        <v>0</v>
      </c>
      <c r="D30" s="25">
        <v>0</v>
      </c>
      <c r="E30" s="25">
        <v>0</v>
      </c>
      <c r="F30" s="25">
        <v>0</v>
      </c>
      <c r="X30" s="50" t="s">
        <v>64</v>
      </c>
      <c r="Y30" s="51">
        <v>462.78</v>
      </c>
      <c r="Z30" s="52">
        <v>312.76</v>
      </c>
      <c r="AA30" s="53">
        <v>462.78</v>
      </c>
      <c r="AB30" s="53">
        <v>215.69</v>
      </c>
      <c r="BK30" s="58">
        <f ca="1"/>
        <v>0</v>
      </c>
      <c r="BL30" s="59" t="s">
        <v>59</v>
      </c>
      <c r="BM30" s="86">
        <f ca="1"/>
        <v>0</v>
      </c>
      <c r="BN30" s="66">
        <f ca="1"/>
        <v>0</v>
      </c>
      <c r="BO30" s="66">
        <f ca="1"/>
        <v>0</v>
      </c>
      <c r="BP30" s="66">
        <f ca="1"/>
        <v>0</v>
      </c>
      <c r="BQ30" s="66">
        <f ca="1"/>
        <v>0</v>
      </c>
      <c r="BR30" s="66">
        <f ca="1"/>
        <v>0</v>
      </c>
      <c r="BS30" s="66">
        <f ca="1"/>
        <v>0</v>
      </c>
      <c r="BT30" s="66">
        <f ca="1"/>
        <v>0</v>
      </c>
      <c r="BU30" s="66">
        <f ca="1"/>
        <v>0</v>
      </c>
      <c r="BV30" s="66">
        <f ca="1"/>
        <v>0</v>
      </c>
      <c r="BW30" s="66">
        <f ca="1"/>
        <v>0</v>
      </c>
      <c r="BX30" s="66">
        <f ca="1"/>
        <v>0</v>
      </c>
      <c r="BY30" s="66">
        <f ca="1"/>
        <v>0</v>
      </c>
      <c r="BZ30" s="66">
        <f ca="1"/>
        <v>0</v>
      </c>
      <c r="CA30" s="67">
        <f ca="1"/>
        <v>0</v>
      </c>
      <c r="CF30" s="50" t="s">
        <v>64</v>
      </c>
      <c r="CG30" s="64">
        <f t="shared" ca="1" si="5"/>
        <v>4.6277999999999993E-12</v>
      </c>
      <c r="CH30" s="65">
        <f t="shared" ca="1" si="2"/>
        <v>3.1275999999999997E-12</v>
      </c>
      <c r="CI30" s="66">
        <f t="shared" ca="1" si="2"/>
        <v>4.6277999999999993E-12</v>
      </c>
      <c r="CJ30" s="67">
        <f t="shared" ca="1" si="2"/>
        <v>2.1568999999999998E-12</v>
      </c>
      <c r="DB30" s="50" t="s">
        <v>64</v>
      </c>
      <c r="DC30" s="47">
        <f t="shared" ca="1" si="6"/>
        <v>258.24100837367399</v>
      </c>
      <c r="DD30" s="47">
        <f t="shared" ca="1" si="6"/>
        <v>174.52668174715907</v>
      </c>
      <c r="DE30" s="47">
        <f t="shared" ca="1" si="6"/>
        <v>258.24100837367399</v>
      </c>
      <c r="DF30" s="47">
        <f t="shared" ca="1" si="6"/>
        <v>120.35957279078127</v>
      </c>
    </row>
    <row r="31" spans="1:110" s="5" customFormat="1" ht="30.75" customHeight="1" thickBot="1">
      <c r="A31" s="49">
        <v>500</v>
      </c>
      <c r="B31" s="50" t="s">
        <v>65</v>
      </c>
      <c r="C31" s="25">
        <v>0</v>
      </c>
      <c r="D31" s="25">
        <v>0</v>
      </c>
      <c r="E31" s="25">
        <v>0</v>
      </c>
      <c r="F31" s="25">
        <v>0</v>
      </c>
      <c r="X31" s="50" t="s">
        <v>65</v>
      </c>
      <c r="Y31" s="51">
        <v>485.91</v>
      </c>
      <c r="Z31" s="52">
        <v>319</v>
      </c>
      <c r="AA31" s="53">
        <v>485.91</v>
      </c>
      <c r="AB31" s="53">
        <v>220.03</v>
      </c>
      <c r="BK31" s="58" t="str">
        <f ca="1"/>
        <v>High-Quality Services.Terminating segment.Wholesale.Terminating segment</v>
      </c>
      <c r="BL31" s="59" t="s">
        <v>59</v>
      </c>
      <c r="BM31" s="86">
        <f ca="1"/>
        <v>11965.931546720432</v>
      </c>
      <c r="BN31" s="66">
        <f ca="1"/>
        <v>1589.8083750561339</v>
      </c>
      <c r="BO31" s="66">
        <f ca="1"/>
        <v>5075.1575049868889</v>
      </c>
      <c r="BP31" s="66">
        <f ca="1"/>
        <v>0</v>
      </c>
      <c r="BQ31" s="66">
        <f ca="1"/>
        <v>13872.320417733412</v>
      </c>
      <c r="BR31" s="66">
        <f ca="1"/>
        <v>0</v>
      </c>
      <c r="BS31" s="66">
        <f ca="1"/>
        <v>0</v>
      </c>
      <c r="BT31" s="66">
        <f ca="1"/>
        <v>0</v>
      </c>
      <c r="BU31" s="66">
        <f ca="1"/>
        <v>0</v>
      </c>
      <c r="BV31" s="66">
        <f ca="1"/>
        <v>0</v>
      </c>
      <c r="BW31" s="66">
        <f ca="1"/>
        <v>0</v>
      </c>
      <c r="BX31" s="66">
        <f ca="1"/>
        <v>0</v>
      </c>
      <c r="BY31" s="66">
        <f ca="1"/>
        <v>0</v>
      </c>
      <c r="BZ31" s="66">
        <f ca="1"/>
        <v>0</v>
      </c>
      <c r="CA31" s="67">
        <f ca="1"/>
        <v>0</v>
      </c>
      <c r="CF31" s="50" t="s">
        <v>65</v>
      </c>
      <c r="CG31" s="64">
        <f t="shared" ca="1" si="5"/>
        <v>4.8591000000000006E-12</v>
      </c>
      <c r="CH31" s="65">
        <f t="shared" ca="1" si="2"/>
        <v>3.1899999999999999E-12</v>
      </c>
      <c r="CI31" s="66">
        <f t="shared" ca="1" si="2"/>
        <v>4.8591000000000006E-12</v>
      </c>
      <c r="CJ31" s="67">
        <f t="shared" ca="1" si="2"/>
        <v>2.2002999999999998E-12</v>
      </c>
      <c r="DB31" s="50" t="s">
        <v>65</v>
      </c>
      <c r="DC31" s="47">
        <f t="shared" ca="1" si="6"/>
        <v>271.1480366023855</v>
      </c>
      <c r="DD31" s="47">
        <f t="shared" ca="1" si="6"/>
        <v>178.00873346126022</v>
      </c>
      <c r="DE31" s="47">
        <f t="shared" ca="1" si="6"/>
        <v>271.1480366023855</v>
      </c>
      <c r="DF31" s="47">
        <f t="shared" ca="1" si="6"/>
        <v>122.78138439962724</v>
      </c>
    </row>
    <row r="32" spans="1:110" s="5" customFormat="1" ht="34.5" customHeight="1" thickBot="1">
      <c r="A32" s="49">
        <v>600</v>
      </c>
      <c r="B32" s="50" t="s">
        <v>66</v>
      </c>
      <c r="C32" s="25">
        <v>0</v>
      </c>
      <c r="D32" s="25">
        <v>0</v>
      </c>
      <c r="E32" s="25">
        <v>0</v>
      </c>
      <c r="F32" s="25">
        <v>0</v>
      </c>
      <c r="X32" s="50" t="s">
        <v>66</v>
      </c>
      <c r="Y32" s="51">
        <v>510.21</v>
      </c>
      <c r="Z32" s="52">
        <v>342.51</v>
      </c>
      <c r="AA32" s="53">
        <v>510.21</v>
      </c>
      <c r="AB32" s="53">
        <v>236.25</v>
      </c>
      <c r="BK32" s="58" t="str">
        <f ca="1"/>
        <v>High-Quality Services.Terminating segment (up to 4 Mbps).Wholesale.Terminating segment</v>
      </c>
      <c r="BL32" s="59" t="s">
        <v>59</v>
      </c>
      <c r="BM32" s="86">
        <f ca="1"/>
        <v>3846.1988724625835</v>
      </c>
      <c r="BN32" s="66">
        <f ca="1"/>
        <v>836.45625245570307</v>
      </c>
      <c r="BO32" s="66">
        <f ca="1"/>
        <v>0</v>
      </c>
      <c r="BP32" s="66">
        <f ca="1"/>
        <v>79.662500233876486</v>
      </c>
      <c r="BQ32" s="66">
        <f ca="1"/>
        <v>0</v>
      </c>
      <c r="BR32" s="66">
        <f ca="1"/>
        <v>0</v>
      </c>
      <c r="BS32" s="66">
        <f ca="1"/>
        <v>0</v>
      </c>
      <c r="BT32" s="66">
        <f ca="1"/>
        <v>0</v>
      </c>
      <c r="BU32" s="66">
        <f ca="1"/>
        <v>0</v>
      </c>
      <c r="BV32" s="66">
        <f ca="1"/>
        <v>0</v>
      </c>
      <c r="BW32" s="66">
        <f ca="1"/>
        <v>0</v>
      </c>
      <c r="BX32" s="66">
        <f ca="1"/>
        <v>0</v>
      </c>
      <c r="BY32" s="66">
        <f ca="1"/>
        <v>0</v>
      </c>
      <c r="BZ32" s="66">
        <f ca="1"/>
        <v>0</v>
      </c>
      <c r="CA32" s="67">
        <f ca="1"/>
        <v>0</v>
      </c>
      <c r="CF32" s="50" t="s">
        <v>66</v>
      </c>
      <c r="CG32" s="64">
        <f t="shared" ca="1" si="5"/>
        <v>5.1020999999999994E-12</v>
      </c>
      <c r="CH32" s="65">
        <f t="shared" ca="1" si="2"/>
        <v>3.4251E-12</v>
      </c>
      <c r="CI32" s="66">
        <f t="shared" ca="1" si="2"/>
        <v>5.1020999999999994E-12</v>
      </c>
      <c r="CJ32" s="67">
        <f t="shared" ca="1" si="2"/>
        <v>2.3625000000000001E-12</v>
      </c>
      <c r="DB32" s="50" t="s">
        <v>66</v>
      </c>
      <c r="DC32" s="47">
        <f t="shared" ca="1" si="6"/>
        <v>284.70794952749088</v>
      </c>
      <c r="DD32" s="47">
        <f t="shared" ca="1" si="6"/>
        <v>191.12780971102271</v>
      </c>
      <c r="DE32" s="47">
        <f t="shared" ca="1" si="6"/>
        <v>284.70794952749088</v>
      </c>
      <c r="DF32" s="47">
        <f t="shared" ca="1" si="6"/>
        <v>131.8324867718581</v>
      </c>
    </row>
    <row r="33" spans="1:116" s="5" customFormat="1" thickBot="1">
      <c r="A33" s="49">
        <v>700</v>
      </c>
      <c r="B33" s="50" t="s">
        <v>67</v>
      </c>
      <c r="C33" s="25">
        <v>0</v>
      </c>
      <c r="D33" s="25">
        <v>0</v>
      </c>
      <c r="E33" s="25">
        <v>0</v>
      </c>
      <c r="F33" s="25">
        <v>0</v>
      </c>
      <c r="X33" s="50" t="s">
        <v>67</v>
      </c>
      <c r="Y33" s="51">
        <v>535.73</v>
      </c>
      <c r="Z33" s="52">
        <v>358.6</v>
      </c>
      <c r="AA33" s="53">
        <v>535.73</v>
      </c>
      <c r="AB33" s="53">
        <v>247.33</v>
      </c>
      <c r="BK33" s="58">
        <f ca="1"/>
        <v>0</v>
      </c>
      <c r="BL33" s="59" t="s">
        <v>59</v>
      </c>
      <c r="BM33" s="86">
        <f ca="1"/>
        <v>0</v>
      </c>
      <c r="BN33" s="66">
        <f ca="1"/>
        <v>0</v>
      </c>
      <c r="BO33" s="66">
        <f ca="1"/>
        <v>0</v>
      </c>
      <c r="BP33" s="66">
        <f ca="1"/>
        <v>0</v>
      </c>
      <c r="BQ33" s="66">
        <f ca="1"/>
        <v>0</v>
      </c>
      <c r="BR33" s="66">
        <f ca="1"/>
        <v>0</v>
      </c>
      <c r="BS33" s="66">
        <f ca="1"/>
        <v>0</v>
      </c>
      <c r="BT33" s="66">
        <f ca="1"/>
        <v>0</v>
      </c>
      <c r="BU33" s="66">
        <f ca="1"/>
        <v>0</v>
      </c>
      <c r="BV33" s="66">
        <f ca="1"/>
        <v>0</v>
      </c>
      <c r="BW33" s="66">
        <f ca="1"/>
        <v>0</v>
      </c>
      <c r="BX33" s="66">
        <f ca="1"/>
        <v>0</v>
      </c>
      <c r="BY33" s="66">
        <f ca="1"/>
        <v>0</v>
      </c>
      <c r="BZ33" s="66">
        <f ca="1"/>
        <v>0</v>
      </c>
      <c r="CA33" s="67">
        <f ca="1"/>
        <v>0</v>
      </c>
      <c r="CF33" s="50" t="s">
        <v>67</v>
      </c>
      <c r="CG33" s="64">
        <f t="shared" ca="1" si="5"/>
        <v>5.3573000000000002E-12</v>
      </c>
      <c r="CH33" s="65">
        <f t="shared" ca="1" si="2"/>
        <v>3.5860000000000003E-12</v>
      </c>
      <c r="CI33" s="66">
        <f t="shared" ca="1" si="2"/>
        <v>5.3573000000000002E-12</v>
      </c>
      <c r="CJ33" s="67">
        <f t="shared" ca="1" si="2"/>
        <v>2.4733E-12</v>
      </c>
      <c r="DB33" s="50" t="s">
        <v>67</v>
      </c>
      <c r="DC33" s="47">
        <f t="shared" ca="1" si="6"/>
        <v>298.9486482043917</v>
      </c>
      <c r="DD33" s="47">
        <f t="shared" ca="1" si="6"/>
        <v>200.10636933920981</v>
      </c>
      <c r="DE33" s="47">
        <f t="shared" ca="1" si="6"/>
        <v>298.9486482043917</v>
      </c>
      <c r="DF33" s="47">
        <f t="shared" ca="1" si="6"/>
        <v>138.01536064881975</v>
      </c>
    </row>
    <row r="34" spans="1:116" s="5" customFormat="1" thickBot="1">
      <c r="A34" s="49">
        <v>800</v>
      </c>
      <c r="B34" s="50" t="s">
        <v>68</v>
      </c>
      <c r="C34" s="25">
        <v>0</v>
      </c>
      <c r="D34" s="25">
        <v>0</v>
      </c>
      <c r="E34" s="25">
        <v>0</v>
      </c>
      <c r="F34" s="25">
        <v>0</v>
      </c>
      <c r="X34" s="50" t="s">
        <v>68</v>
      </c>
      <c r="Y34" s="51">
        <v>562.48</v>
      </c>
      <c r="Z34" s="52">
        <v>393.74</v>
      </c>
      <c r="AA34" s="53">
        <v>562.48</v>
      </c>
      <c r="AB34" s="53">
        <v>271.57</v>
      </c>
      <c r="BK34" s="58" t="str">
        <f ca="1"/>
        <v>High-Quality Services.Terminating segment SHDSL.Wholesale.Terminating segment SHDSL</v>
      </c>
      <c r="BL34" s="59" t="s">
        <v>59</v>
      </c>
      <c r="BM34" s="86">
        <f ca="1"/>
        <v>363.25563633437929</v>
      </c>
      <c r="BN34" s="66">
        <f ca="1"/>
        <v>0</v>
      </c>
      <c r="BO34" s="66">
        <f ca="1"/>
        <v>0</v>
      </c>
      <c r="BP34" s="66">
        <f ca="1"/>
        <v>0</v>
      </c>
      <c r="BQ34" s="66">
        <f ca="1"/>
        <v>0</v>
      </c>
      <c r="BR34" s="66">
        <f ca="1"/>
        <v>0</v>
      </c>
      <c r="BS34" s="66">
        <f ca="1"/>
        <v>0</v>
      </c>
      <c r="BT34" s="66">
        <f ca="1"/>
        <v>0</v>
      </c>
      <c r="BU34" s="66">
        <f ca="1"/>
        <v>0</v>
      </c>
      <c r="BV34" s="66">
        <f ca="1"/>
        <v>0</v>
      </c>
      <c r="BW34" s="66">
        <f ca="1"/>
        <v>0</v>
      </c>
      <c r="BX34" s="66">
        <f ca="1"/>
        <v>0</v>
      </c>
      <c r="BY34" s="66">
        <f ca="1"/>
        <v>0</v>
      </c>
      <c r="BZ34" s="66">
        <f ca="1"/>
        <v>0</v>
      </c>
      <c r="CA34" s="67">
        <f ca="1"/>
        <v>0</v>
      </c>
      <c r="CF34" s="50" t="s">
        <v>68</v>
      </c>
      <c r="CG34" s="64">
        <f t="shared" ca="1" si="5"/>
        <v>5.6248E-12</v>
      </c>
      <c r="CH34" s="65">
        <f t="shared" ca="1" si="2"/>
        <v>3.9373999999999998E-12</v>
      </c>
      <c r="CI34" s="66">
        <f t="shared" ca="1" si="2"/>
        <v>5.6248E-12</v>
      </c>
      <c r="CJ34" s="67">
        <f t="shared" ca="1" si="2"/>
        <v>2.7156999999999998E-12</v>
      </c>
      <c r="DB34" s="50" t="s">
        <v>68</v>
      </c>
      <c r="DC34" s="47">
        <f t="shared" ca="1" si="6"/>
        <v>313.87571284416816</v>
      </c>
      <c r="DD34" s="47">
        <f t="shared" ca="1" si="6"/>
        <v>219.71523107534986</v>
      </c>
      <c r="DE34" s="47">
        <f t="shared" ca="1" si="6"/>
        <v>313.87571284416816</v>
      </c>
      <c r="DF34" s="47">
        <f t="shared" ca="1" si="6"/>
        <v>151.54179230744339</v>
      </c>
    </row>
    <row r="35" spans="1:116" s="5" customFormat="1" thickBot="1">
      <c r="A35" s="49">
        <v>900</v>
      </c>
      <c r="B35" s="50" t="s">
        <v>69</v>
      </c>
      <c r="C35" s="25">
        <v>0</v>
      </c>
      <c r="D35" s="25">
        <v>0</v>
      </c>
      <c r="E35" s="25">
        <v>0</v>
      </c>
      <c r="F35" s="25">
        <v>0</v>
      </c>
      <c r="X35" s="50" t="s">
        <v>69</v>
      </c>
      <c r="Y35" s="51">
        <v>590.64</v>
      </c>
      <c r="Z35" s="52">
        <v>409.53</v>
      </c>
      <c r="AA35" s="53">
        <v>590.64</v>
      </c>
      <c r="AB35" s="53">
        <v>282.45999999999998</v>
      </c>
      <c r="BK35" s="83" t="str">
        <f ca="1"/>
        <v>Access.Copper.Wholesale - Central Access Lines - Market 3B.Access</v>
      </c>
      <c r="BL35" s="74" t="s">
        <v>59</v>
      </c>
      <c r="BM35" s="87">
        <f ca="1"/>
        <v>47.86014972630911</v>
      </c>
      <c r="BN35" s="88">
        <f ca="1"/>
        <v>0</v>
      </c>
      <c r="BO35" s="88">
        <f ca="1"/>
        <v>0</v>
      </c>
      <c r="BP35" s="88">
        <f ca="1"/>
        <v>0</v>
      </c>
      <c r="BQ35" s="88">
        <f ca="1"/>
        <v>0</v>
      </c>
      <c r="BR35" s="88">
        <f ca="1"/>
        <v>0</v>
      </c>
      <c r="BS35" s="88">
        <f ca="1"/>
        <v>0</v>
      </c>
      <c r="BT35" s="88">
        <f ca="1"/>
        <v>0</v>
      </c>
      <c r="BU35" s="88">
        <f ca="1"/>
        <v>0</v>
      </c>
      <c r="BV35" s="88">
        <f ca="1"/>
        <v>0</v>
      </c>
      <c r="BW35" s="88">
        <f ca="1"/>
        <v>0</v>
      </c>
      <c r="BX35" s="88">
        <f ca="1"/>
        <v>0</v>
      </c>
      <c r="BY35" s="88">
        <f ca="1"/>
        <v>0</v>
      </c>
      <c r="BZ35" s="88">
        <f ca="1"/>
        <v>0</v>
      </c>
      <c r="CA35" s="89">
        <f ca="1"/>
        <v>0</v>
      </c>
      <c r="CF35" s="50" t="s">
        <v>69</v>
      </c>
      <c r="CG35" s="64">
        <f t="shared" ca="1" si="5"/>
        <v>5.9064E-12</v>
      </c>
      <c r="CH35" s="65">
        <f t="shared" ca="1" si="2"/>
        <v>4.0952999999999993E-12</v>
      </c>
      <c r="CI35" s="66">
        <f t="shared" ca="1" si="2"/>
        <v>5.9064E-12</v>
      </c>
      <c r="CJ35" s="67">
        <f t="shared" ca="1" si="2"/>
        <v>2.8245999999999999E-12</v>
      </c>
      <c r="DB35" s="50" t="s">
        <v>69</v>
      </c>
      <c r="DC35" s="47">
        <f t="shared" ca="1" si="6"/>
        <v>329.58958724626569</v>
      </c>
      <c r="DD35" s="47">
        <f t="shared" ca="1" si="6"/>
        <v>228.52638437112824</v>
      </c>
      <c r="DE35" s="47">
        <f t="shared" ca="1" si="6"/>
        <v>329.58958724626569</v>
      </c>
      <c r="DF35" s="47">
        <f t="shared" ca="1" si="6"/>
        <v>157.61864217387952</v>
      </c>
    </row>
    <row r="36" spans="1:116" s="5" customFormat="1" thickBot="1">
      <c r="A36" s="49">
        <v>1000</v>
      </c>
      <c r="B36" s="50" t="s">
        <v>70</v>
      </c>
      <c r="C36" s="25">
        <v>0</v>
      </c>
      <c r="D36" s="25">
        <v>0</v>
      </c>
      <c r="E36" s="25">
        <v>0</v>
      </c>
      <c r="F36" s="25">
        <v>0</v>
      </c>
      <c r="X36" s="50" t="s">
        <v>70</v>
      </c>
      <c r="Y36" s="51">
        <v>620.14</v>
      </c>
      <c r="Z36" s="52">
        <v>437.19</v>
      </c>
      <c r="AA36" s="53">
        <v>620.14</v>
      </c>
      <c r="AB36" s="53">
        <v>301.56</v>
      </c>
      <c r="BK36" s="90" t="s">
        <v>71</v>
      </c>
      <c r="BL36" s="74" t="s">
        <v>59</v>
      </c>
      <c r="BM36" s="91">
        <f t="shared" ref="BM36:CA36" ca="1" si="7">SUM(BM25:BM35)</f>
        <v>53012.079370620137</v>
      </c>
      <c r="BN36" s="92">
        <f t="shared" ca="1" si="7"/>
        <v>5582.0908729668754</v>
      </c>
      <c r="BO36" s="92">
        <f t="shared" ca="1" si="7"/>
        <v>78789.194291568507</v>
      </c>
      <c r="BP36" s="92">
        <f t="shared" ca="1" si="7"/>
        <v>351.39821280898025</v>
      </c>
      <c r="BQ36" s="92">
        <f t="shared" ca="1" si="7"/>
        <v>599412.81238396931</v>
      </c>
      <c r="BR36" s="92">
        <f t="shared" ca="1" si="7"/>
        <v>0</v>
      </c>
      <c r="BS36" s="92">
        <f t="shared" ca="1" si="7"/>
        <v>0</v>
      </c>
      <c r="BT36" s="92">
        <f t="shared" ca="1" si="7"/>
        <v>0</v>
      </c>
      <c r="BU36" s="92">
        <f t="shared" ca="1" si="7"/>
        <v>0</v>
      </c>
      <c r="BV36" s="92">
        <f t="shared" ca="1" si="7"/>
        <v>0</v>
      </c>
      <c r="BW36" s="92">
        <f t="shared" ca="1" si="7"/>
        <v>0</v>
      </c>
      <c r="BX36" s="92">
        <f t="shared" ca="1" si="7"/>
        <v>0</v>
      </c>
      <c r="BY36" s="92">
        <f t="shared" ca="1" si="7"/>
        <v>0</v>
      </c>
      <c r="BZ36" s="92">
        <f t="shared" ca="1" si="7"/>
        <v>0</v>
      </c>
      <c r="CA36" s="93">
        <f t="shared" ca="1" si="7"/>
        <v>0</v>
      </c>
      <c r="CF36" s="50" t="s">
        <v>70</v>
      </c>
      <c r="CG36" s="64">
        <f t="shared" ca="1" si="5"/>
        <v>6.2013999999999998E-12</v>
      </c>
      <c r="CH36" s="65">
        <f t="shared" ca="1" si="2"/>
        <v>4.3719E-12</v>
      </c>
      <c r="CI36" s="66">
        <f t="shared" ca="1" si="2"/>
        <v>6.2013999999999998E-12</v>
      </c>
      <c r="CJ36" s="67">
        <f t="shared" ca="1" si="2"/>
        <v>3.0156000000000002E-12</v>
      </c>
      <c r="DB36" s="50" t="s">
        <v>70</v>
      </c>
      <c r="DC36" s="47">
        <f t="shared" ca="1" si="6"/>
        <v>346.05120993312204</v>
      </c>
      <c r="DD36" s="47">
        <f t="shared" ca="1" si="6"/>
        <v>243.96124821921117</v>
      </c>
      <c r="DE36" s="47">
        <f t="shared" ca="1" si="6"/>
        <v>346.05120993312204</v>
      </c>
      <c r="DF36" s="47">
        <f t="shared" ca="1" si="6"/>
        <v>168.27684533723399</v>
      </c>
    </row>
    <row r="37" spans="1:116" s="5" customFormat="1" thickBot="1">
      <c r="A37" s="49">
        <v>2000</v>
      </c>
      <c r="B37" s="50" t="s">
        <v>72</v>
      </c>
      <c r="C37" s="25">
        <v>0</v>
      </c>
      <c r="D37" s="25">
        <v>0</v>
      </c>
      <c r="E37" s="25">
        <v>0</v>
      </c>
      <c r="F37" s="25">
        <v>0</v>
      </c>
      <c r="X37" s="50" t="s">
        <v>72</v>
      </c>
      <c r="Y37" s="51">
        <v>682.14</v>
      </c>
      <c r="Z37" s="52">
        <v>512.16999999999996</v>
      </c>
      <c r="AA37" s="53">
        <v>682.14</v>
      </c>
      <c r="AB37" s="53">
        <v>353.22</v>
      </c>
      <c r="CF37" s="50" t="s">
        <v>72</v>
      </c>
      <c r="CG37" s="64">
        <f t="shared" ca="1" si="5"/>
        <v>6.8214E-12</v>
      </c>
      <c r="CH37" s="65">
        <f t="shared" ca="1" si="2"/>
        <v>5.1216999999999999E-12</v>
      </c>
      <c r="CI37" s="66">
        <f t="shared" ca="1" si="2"/>
        <v>6.8214E-12</v>
      </c>
      <c r="CJ37" s="67">
        <f t="shared" ca="1" si="2"/>
        <v>3.5322000000000002E-12</v>
      </c>
      <c r="DB37" s="50" t="s">
        <v>72</v>
      </c>
      <c r="DC37" s="47">
        <f t="shared" ca="1" si="6"/>
        <v>380.64851863092184</v>
      </c>
      <c r="DD37" s="47">
        <f t="shared" ca="1" si="6"/>
        <v>285.8016708992277</v>
      </c>
      <c r="DE37" s="47">
        <f t="shared" ca="1" si="6"/>
        <v>380.64851863092184</v>
      </c>
      <c r="DF37" s="47">
        <f t="shared" ca="1" si="6"/>
        <v>197.10421577801361</v>
      </c>
    </row>
    <row r="38" spans="1:116" s="5" customFormat="1" thickBot="1">
      <c r="A38" s="49">
        <v>2500</v>
      </c>
      <c r="B38" s="50" t="s">
        <v>73</v>
      </c>
      <c r="C38" s="25">
        <v>0</v>
      </c>
      <c r="D38" s="25">
        <v>0</v>
      </c>
      <c r="E38" s="25">
        <v>0</v>
      </c>
      <c r="F38" s="25">
        <v>0</v>
      </c>
      <c r="X38" s="50" t="s">
        <v>73</v>
      </c>
      <c r="Y38" s="51">
        <v>750.38</v>
      </c>
      <c r="Z38" s="52">
        <v>554.4</v>
      </c>
      <c r="AA38" s="53">
        <v>750.38</v>
      </c>
      <c r="AB38" s="53">
        <v>382.35</v>
      </c>
      <c r="BM38" s="94"/>
      <c r="CF38" s="50" t="s">
        <v>73</v>
      </c>
      <c r="CG38" s="64">
        <f t="shared" ca="1" si="5"/>
        <v>7.5037999999999996E-12</v>
      </c>
      <c r="CH38" s="65">
        <f t="shared" ca="1" si="2"/>
        <v>5.5439999999999998E-12</v>
      </c>
      <c r="CI38" s="66">
        <f t="shared" ca="1" si="2"/>
        <v>7.5037999999999996E-12</v>
      </c>
      <c r="CJ38" s="67">
        <f t="shared" ca="1" si="2"/>
        <v>3.8235000000000004E-12</v>
      </c>
      <c r="DB38" s="50" t="s">
        <v>73</v>
      </c>
      <c r="DC38" s="47">
        <f t="shared" ca="1" si="6"/>
        <v>418.72787904282268</v>
      </c>
      <c r="DD38" s="47">
        <f t="shared" ca="1" si="6"/>
        <v>309.36690229129363</v>
      </c>
      <c r="DE38" s="47">
        <f t="shared" ca="1" si="6"/>
        <v>418.72787904282268</v>
      </c>
      <c r="DF38" s="47">
        <f t="shared" ca="1" si="6"/>
        <v>213.35937065489927</v>
      </c>
    </row>
    <row r="39" spans="1:116" s="5" customFormat="1" thickBot="1">
      <c r="A39" s="49">
        <v>3000</v>
      </c>
      <c r="B39" s="50" t="s">
        <v>74</v>
      </c>
      <c r="C39" s="25">
        <v>0</v>
      </c>
      <c r="D39" s="25">
        <v>0</v>
      </c>
      <c r="E39" s="25">
        <v>0</v>
      </c>
      <c r="F39" s="25">
        <v>0</v>
      </c>
      <c r="X39" s="50" t="s">
        <v>74</v>
      </c>
      <c r="Y39" s="51">
        <v>825.42</v>
      </c>
      <c r="Z39" s="52">
        <v>600.05999999999995</v>
      </c>
      <c r="AA39" s="53">
        <v>825.42</v>
      </c>
      <c r="AB39" s="53">
        <v>413.87</v>
      </c>
      <c r="CF39" s="50" t="s">
        <v>74</v>
      </c>
      <c r="CG39" s="64">
        <f t="shared" ca="1" si="5"/>
        <v>8.2542000000000001E-12</v>
      </c>
      <c r="CH39" s="65">
        <f t="shared" ca="1" si="2"/>
        <v>6.0005999999999993E-12</v>
      </c>
      <c r="CI39" s="66">
        <f t="shared" ca="1" si="2"/>
        <v>8.2542000000000001E-12</v>
      </c>
      <c r="CJ39" s="67">
        <f t="shared" ca="1" si="2"/>
        <v>4.1386999999999997E-12</v>
      </c>
      <c r="DB39" s="50" t="s">
        <v>74</v>
      </c>
      <c r="DC39" s="47">
        <f t="shared" ca="1" si="6"/>
        <v>460.60178298932112</v>
      </c>
      <c r="DD39" s="47">
        <f t="shared" ca="1" si="6"/>
        <v>334.8461460838991</v>
      </c>
      <c r="DE39" s="47">
        <f t="shared" ca="1" si="6"/>
        <v>460.60178298932112</v>
      </c>
      <c r="DF39" s="47">
        <f t="shared" ca="1" si="6"/>
        <v>230.94819597997423</v>
      </c>
    </row>
    <row r="40" spans="1:116" s="5" customFormat="1" thickBot="1">
      <c r="A40" s="49">
        <v>4000</v>
      </c>
      <c r="B40" s="50" t="s">
        <v>75</v>
      </c>
      <c r="C40" s="25">
        <v>0</v>
      </c>
      <c r="D40" s="25">
        <v>0</v>
      </c>
      <c r="E40" s="25">
        <v>0</v>
      </c>
      <c r="F40" s="25">
        <v>0</v>
      </c>
      <c r="X40" s="50" t="s">
        <v>75</v>
      </c>
      <c r="Y40" s="51">
        <v>907.99</v>
      </c>
      <c r="Z40" s="52">
        <v>703.07</v>
      </c>
      <c r="AA40" s="53">
        <v>907.99</v>
      </c>
      <c r="AB40" s="53">
        <v>484.93</v>
      </c>
      <c r="CF40" s="50" t="s">
        <v>75</v>
      </c>
      <c r="CG40" s="64">
        <f t="shared" ca="1" si="5"/>
        <v>9.0798999999999997E-12</v>
      </c>
      <c r="CH40" s="65">
        <f t="shared" ca="1" si="2"/>
        <v>7.0307000000000007E-12</v>
      </c>
      <c r="CI40" s="66">
        <f t="shared" ca="1" si="2"/>
        <v>9.0798999999999997E-12</v>
      </c>
      <c r="CJ40" s="67">
        <f t="shared" ca="1" si="2"/>
        <v>4.8493000000000003E-12</v>
      </c>
      <c r="DB40" s="50" t="s">
        <v>75</v>
      </c>
      <c r="DC40" s="47">
        <f t="shared" ca="1" si="6"/>
        <v>506.67758587927796</v>
      </c>
      <c r="DD40" s="47">
        <f t="shared" ca="1" si="6"/>
        <v>392.3279004219695</v>
      </c>
      <c r="DE40" s="47">
        <f t="shared" ca="1" si="6"/>
        <v>506.67758587927796</v>
      </c>
      <c r="DF40" s="47">
        <f t="shared" ca="1" si="6"/>
        <v>270.60117591651704</v>
      </c>
    </row>
    <row r="41" spans="1:116" s="5" customFormat="1" thickBot="1">
      <c r="A41" s="49">
        <v>6000</v>
      </c>
      <c r="B41" s="50" t="s">
        <v>76</v>
      </c>
      <c r="C41" s="25">
        <v>0</v>
      </c>
      <c r="D41" s="25">
        <v>0</v>
      </c>
      <c r="E41" s="25">
        <v>0</v>
      </c>
      <c r="F41" s="25">
        <v>0</v>
      </c>
      <c r="X41" s="50" t="s">
        <v>76</v>
      </c>
      <c r="Y41" s="51">
        <v>998.76</v>
      </c>
      <c r="Z41" s="52">
        <v>823.71</v>
      </c>
      <c r="AA41" s="53">
        <v>998.76</v>
      </c>
      <c r="AB41" s="53">
        <v>568.11</v>
      </c>
      <c r="CF41" s="50" t="s">
        <v>76</v>
      </c>
      <c r="CG41" s="64">
        <f t="shared" ca="1" si="5"/>
        <v>9.9876E-12</v>
      </c>
      <c r="CH41" s="65">
        <f t="shared" ca="1" si="2"/>
        <v>8.2371000000000001E-12</v>
      </c>
      <c r="CI41" s="66">
        <f t="shared" ca="1" si="2"/>
        <v>9.9876E-12</v>
      </c>
      <c r="CJ41" s="67">
        <f t="shared" ca="1" si="2"/>
        <v>5.6811000000000001E-12</v>
      </c>
      <c r="DB41" s="50" t="s">
        <v>76</v>
      </c>
      <c r="DC41" s="47">
        <f t="shared" ca="1" si="6"/>
        <v>557.32916185507293</v>
      </c>
      <c r="DD41" s="47">
        <f t="shared" ca="1" si="6"/>
        <v>459.64756689459153</v>
      </c>
      <c r="DE41" s="47">
        <f t="shared" ca="1" si="6"/>
        <v>557.32916185507293</v>
      </c>
      <c r="DF41" s="47">
        <f t="shared" ca="1" si="6"/>
        <v>317.01737168237167</v>
      </c>
    </row>
    <row r="42" spans="1:116" s="5" customFormat="1" thickBot="1">
      <c r="A42" s="49">
        <v>10000</v>
      </c>
      <c r="B42" s="95" t="s">
        <v>77</v>
      </c>
      <c r="C42" s="25">
        <v>0</v>
      </c>
      <c r="D42" s="25">
        <v>0</v>
      </c>
      <c r="E42" s="25">
        <v>0</v>
      </c>
      <c r="F42" s="25">
        <v>0</v>
      </c>
      <c r="X42" s="95" t="s">
        <v>77</v>
      </c>
      <c r="Y42" s="96">
        <v>1098.6400000000001</v>
      </c>
      <c r="Z42" s="97">
        <v>965.09</v>
      </c>
      <c r="AA42" s="98">
        <v>1098.6400000000001</v>
      </c>
      <c r="AB42" s="98">
        <v>665.61</v>
      </c>
      <c r="CF42" s="95" t="s">
        <v>77</v>
      </c>
      <c r="CG42" s="99">
        <f t="shared" ca="1" si="5"/>
        <v>1.0986400000000002E-11</v>
      </c>
      <c r="CH42" s="100">
        <f t="shared" ca="1" si="2"/>
        <v>9.6508999999999996E-12</v>
      </c>
      <c r="CI42" s="101">
        <f t="shared" ca="1" si="2"/>
        <v>1.0986400000000002E-11</v>
      </c>
      <c r="CJ42" s="102">
        <f t="shared" ca="1" si="2"/>
        <v>6.6561000000000003E-12</v>
      </c>
      <c r="DB42" s="95" t="s">
        <v>77</v>
      </c>
      <c r="DC42" s="47">
        <f t="shared" ca="1" si="6"/>
        <v>613.06431012501253</v>
      </c>
      <c r="DD42" s="47">
        <f t="shared" ca="1" si="6"/>
        <v>538.54059114773554</v>
      </c>
      <c r="DE42" s="47">
        <f t="shared" ca="1" si="6"/>
        <v>613.06431012501253</v>
      </c>
      <c r="DF42" s="47">
        <f t="shared" ca="1" si="6"/>
        <v>371.424429715202</v>
      </c>
    </row>
    <row r="43" spans="1:116" s="5" customFormat="1" ht="12" customHeight="1">
      <c r="B43" s="104" t="s">
        <v>78</v>
      </c>
      <c r="C43" s="104"/>
      <c r="D43" s="104"/>
      <c r="E43" s="104"/>
      <c r="F43" s="104"/>
      <c r="G43" s="104"/>
      <c r="H43" s="104"/>
      <c r="I43" s="104"/>
      <c r="J43" s="104"/>
      <c r="K43" s="104"/>
      <c r="L43" s="105"/>
      <c r="M43" s="105"/>
      <c r="N43" s="105"/>
      <c r="O43" s="105"/>
      <c r="P43" s="105"/>
      <c r="Q43" s="105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5"/>
      <c r="AI43" s="105"/>
      <c r="AJ43" s="105"/>
      <c r="AK43" s="105"/>
      <c r="AL43" s="105"/>
      <c r="AM43" s="105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5"/>
      <c r="CQ43" s="105"/>
      <c r="CR43" s="105"/>
      <c r="CS43" s="105"/>
      <c r="CT43" s="105"/>
      <c r="CU43" s="105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5"/>
    </row>
    <row r="44" spans="1:116" s="5" customFormat="1" ht="11.25">
      <c r="B44" s="106"/>
      <c r="C44" s="106"/>
      <c r="D44" s="106"/>
      <c r="E44" s="107"/>
      <c r="F44" s="107"/>
      <c r="G44" s="107"/>
      <c r="H44" s="107"/>
      <c r="I44" s="107"/>
      <c r="J44" s="107"/>
      <c r="K44" s="107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</row>
    <row r="45" spans="1:116" s="5" customFormat="1" ht="14.25" customHeight="1">
      <c r="B45" s="6" t="s">
        <v>79</v>
      </c>
      <c r="C45" s="7"/>
      <c r="D45" s="7"/>
      <c r="E45" s="107"/>
      <c r="F45" s="107"/>
      <c r="G45" s="107"/>
      <c r="H45" s="107"/>
      <c r="I45" s="107"/>
      <c r="J45" s="107"/>
      <c r="K45" s="107"/>
      <c r="X45" s="6" t="s">
        <v>79</v>
      </c>
      <c r="Y45" s="7"/>
      <c r="Z45" s="7"/>
      <c r="AA45" s="106"/>
      <c r="AB45" s="106"/>
      <c r="AC45" s="106"/>
      <c r="AD45" s="106"/>
      <c r="AE45" s="106"/>
      <c r="AF45" s="106"/>
      <c r="AG45" s="106"/>
      <c r="CF45" s="6" t="s">
        <v>79</v>
      </c>
      <c r="CG45" s="7"/>
      <c r="CH45" s="7"/>
      <c r="CI45" s="106"/>
      <c r="CJ45" s="106"/>
      <c r="CK45" s="106"/>
      <c r="CL45" s="106"/>
      <c r="CM45" s="106"/>
      <c r="CN45" s="106"/>
      <c r="CO45" s="106"/>
      <c r="DB45" s="6" t="s">
        <v>79</v>
      </c>
      <c r="DC45" s="7"/>
      <c r="DD45" s="7"/>
      <c r="DE45"/>
      <c r="DF45"/>
      <c r="DG45"/>
      <c r="DH45"/>
      <c r="DI45"/>
      <c r="DJ45"/>
      <c r="DK45"/>
    </row>
    <row r="46" spans="1:116" s="5" customFormat="1" ht="11.25" customHeight="1">
      <c r="B46" s="17" t="s">
        <v>6</v>
      </c>
      <c r="C46" s="18" t="s">
        <v>12</v>
      </c>
      <c r="D46" s="108" t="s">
        <v>13</v>
      </c>
      <c r="E46" s="107"/>
      <c r="F46" s="107"/>
      <c r="G46" s="107"/>
      <c r="H46" s="107"/>
      <c r="I46" s="107"/>
      <c r="J46" s="107"/>
      <c r="K46" s="107"/>
      <c r="L46" s="109"/>
      <c r="X46" s="17" t="s">
        <v>6</v>
      </c>
      <c r="Y46" s="18" t="s">
        <v>14</v>
      </c>
      <c r="Z46" s="108" t="s">
        <v>15</v>
      </c>
      <c r="AA46" s="106"/>
      <c r="AB46" s="106"/>
      <c r="AC46" s="106"/>
      <c r="AD46" s="106"/>
      <c r="AE46" s="106"/>
      <c r="AF46" s="106"/>
      <c r="AG46" s="106"/>
      <c r="AH46" s="109"/>
      <c r="CF46" s="17" t="s">
        <v>6</v>
      </c>
      <c r="CG46" s="18" t="s">
        <v>11</v>
      </c>
      <c r="CH46" s="18" t="s">
        <v>11</v>
      </c>
      <c r="CP46" s="109"/>
      <c r="DB46" s="17" t="s">
        <v>6</v>
      </c>
      <c r="DC46" s="18" t="s">
        <v>14</v>
      </c>
      <c r="DD46" s="108" t="s">
        <v>15</v>
      </c>
      <c r="DE46"/>
      <c r="DF46"/>
      <c r="DG46"/>
      <c r="DH46"/>
      <c r="DI46"/>
      <c r="DJ46"/>
      <c r="DK46"/>
      <c r="DL46" s="109"/>
    </row>
    <row r="47" spans="1:116" s="5" customFormat="1" ht="11.25" customHeight="1">
      <c r="B47" s="110"/>
      <c r="C47" s="111"/>
      <c r="D47" s="112"/>
      <c r="E47" s="107"/>
      <c r="F47" s="107"/>
      <c r="G47" s="107"/>
      <c r="H47" s="107"/>
      <c r="I47" s="107"/>
      <c r="J47" s="107"/>
      <c r="K47" s="107"/>
      <c r="L47" s="109"/>
      <c r="X47" s="110"/>
      <c r="Y47" s="111"/>
      <c r="Z47" s="112"/>
      <c r="AH47" s="109"/>
      <c r="CF47" s="110"/>
      <c r="CG47" s="111"/>
      <c r="CH47" s="111"/>
      <c r="CP47" s="109"/>
      <c r="DB47" s="110"/>
      <c r="DC47" s="111"/>
      <c r="DD47" s="112"/>
      <c r="DE47"/>
      <c r="DF47"/>
      <c r="DG47"/>
      <c r="DH47"/>
      <c r="DI47"/>
      <c r="DJ47"/>
      <c r="DK47"/>
      <c r="DL47" s="109"/>
    </row>
    <row r="48" spans="1:116" s="5" customFormat="1" ht="15.75" thickBot="1">
      <c r="B48" s="110"/>
      <c r="C48" s="111"/>
      <c r="D48" s="113"/>
      <c r="E48" s="107"/>
      <c r="F48" s="107"/>
      <c r="G48" s="107"/>
      <c r="H48" s="107"/>
      <c r="I48" s="107"/>
      <c r="J48" s="107"/>
      <c r="K48" s="107"/>
      <c r="L48" s="109"/>
      <c r="X48" s="110"/>
      <c r="Y48" s="111"/>
      <c r="Z48" s="112"/>
      <c r="AH48" s="109"/>
      <c r="CF48" s="110"/>
      <c r="CG48" s="111"/>
      <c r="CH48" s="111"/>
      <c r="CP48" s="109"/>
      <c r="DB48" s="110"/>
      <c r="DC48" s="111"/>
      <c r="DD48" s="112"/>
      <c r="DE48"/>
      <c r="DF48"/>
      <c r="DG48"/>
      <c r="DH48"/>
      <c r="DI48"/>
      <c r="DJ48"/>
      <c r="DK48"/>
      <c r="DL48" s="109"/>
    </row>
    <row r="49" spans="1:116" s="5" customFormat="1" ht="15.75" thickBot="1">
      <c r="A49" s="49">
        <v>1000</v>
      </c>
      <c r="B49" s="24" t="s">
        <v>70</v>
      </c>
      <c r="C49" s="25">
        <v>0</v>
      </c>
      <c r="D49" s="25">
        <v>0</v>
      </c>
      <c r="L49" s="109"/>
      <c r="X49" s="24">
        <v>1000</v>
      </c>
      <c r="Y49" s="26">
        <v>86.89</v>
      </c>
      <c r="Z49" s="27">
        <v>1305.7</v>
      </c>
      <c r="AH49" s="109"/>
      <c r="CF49" s="24" t="s">
        <v>70</v>
      </c>
      <c r="CG49" s="43">
        <f ca="1">IF(C49=0,0.00000000000001*Y49,C49*Y49)</f>
        <v>8.6889999999999996E-13</v>
      </c>
      <c r="CH49" s="43">
        <f ca="1">IF(D49=0,0.00000000000001*Z49,D49*Z49)</f>
        <v>1.3057E-11</v>
      </c>
      <c r="CP49" s="109"/>
      <c r="DB49" s="24" t="s">
        <v>70</v>
      </c>
      <c r="DC49" s="114">
        <f ca="1">IFERROR($BQ$36*(CG49/SUM($CG$49:$CH$62,$CG$278:$CG$279,$CG$285:$CH$299))/IF(C49=0,0.00000000000001,C49),0)</f>
        <v>86.542589949658279</v>
      </c>
      <c r="DD49" s="114">
        <f ca="1">IFERROR($BQ$36*(CH49/SUM($CG$49:$CH$62,$CG$278:$CG$279,$CG$285:$CH$299))/IF(D49=0,0.00000000000001,D49),0)</f>
        <v>1300.4794533003662</v>
      </c>
      <c r="DE49"/>
      <c r="DF49"/>
      <c r="DG49"/>
      <c r="DH49"/>
      <c r="DI49"/>
      <c r="DJ49"/>
      <c r="DK49"/>
      <c r="DL49" s="109"/>
    </row>
    <row r="50" spans="1:116" s="5" customFormat="1" ht="15.75" thickBot="1">
      <c r="A50" s="49">
        <v>2000</v>
      </c>
      <c r="B50" s="50" t="s">
        <v>72</v>
      </c>
      <c r="C50" s="25">
        <v>0</v>
      </c>
      <c r="D50" s="25">
        <v>0</v>
      </c>
      <c r="L50" s="109"/>
      <c r="X50" s="50">
        <v>2000</v>
      </c>
      <c r="Y50" s="51">
        <v>147.63999999999999</v>
      </c>
      <c r="Z50" s="52">
        <v>2057.2399999999998</v>
      </c>
      <c r="AH50" s="109"/>
      <c r="CF50" s="50" t="s">
        <v>72</v>
      </c>
      <c r="CG50" s="43">
        <f t="shared" ref="CG50:CH63" ca="1" si="8">IF(C50=0,0.00000000000001*Y50,C50*Y50)</f>
        <v>1.4763999999999998E-12</v>
      </c>
      <c r="CH50" s="43">
        <f t="shared" ca="1" si="8"/>
        <v>2.0572399999999999E-11</v>
      </c>
      <c r="CP50" s="109"/>
      <c r="DB50" s="50" t="s">
        <v>72</v>
      </c>
      <c r="DC50" s="114">
        <f t="shared" ref="DC50:DD63" ca="1" si="9">IFERROR($BQ$36*(CG50/SUM($CG$49:$CH$62,$CG$278:$CG$279,$CG$285:$CH$299))/IF(C50=0,0.00000000000001,C50),0)</f>
        <v>147.04969478843998</v>
      </c>
      <c r="DD50" s="114">
        <f t="shared" ca="1" si="9"/>
        <v>2049.0145902639542</v>
      </c>
      <c r="DE50"/>
      <c r="DF50"/>
      <c r="DG50"/>
      <c r="DH50"/>
      <c r="DI50"/>
      <c r="DJ50"/>
      <c r="DK50"/>
      <c r="DL50" s="109"/>
    </row>
    <row r="51" spans="1:116" s="5" customFormat="1" ht="15.75" thickBot="1">
      <c r="A51" s="49">
        <v>2500</v>
      </c>
      <c r="B51" s="50" t="s">
        <v>73</v>
      </c>
      <c r="C51" s="25">
        <v>0</v>
      </c>
      <c r="D51" s="25">
        <v>0</v>
      </c>
      <c r="L51" s="109"/>
      <c r="X51" s="50">
        <v>2500</v>
      </c>
      <c r="Y51" s="51">
        <v>156.25</v>
      </c>
      <c r="Z51" s="52">
        <v>2237.6999999999998</v>
      </c>
      <c r="AH51" s="109"/>
      <c r="CF51" s="50" t="s">
        <v>73</v>
      </c>
      <c r="CG51" s="43">
        <f t="shared" ca="1" si="8"/>
        <v>1.5625000000000001E-12</v>
      </c>
      <c r="CH51" s="43">
        <f t="shared" ca="1" si="8"/>
        <v>2.2376999999999998E-11</v>
      </c>
      <c r="CP51" s="109"/>
      <c r="DB51" s="50" t="s">
        <v>73</v>
      </c>
      <c r="DC51" s="114">
        <f t="shared" ca="1" si="9"/>
        <v>155.62526964707226</v>
      </c>
      <c r="DD51" s="114">
        <f t="shared" ca="1" si="9"/>
        <v>2228.7530616912227</v>
      </c>
      <c r="DE51"/>
      <c r="DF51"/>
      <c r="DG51"/>
      <c r="DH51"/>
      <c r="DI51"/>
      <c r="DJ51"/>
      <c r="DK51"/>
      <c r="DL51" s="109"/>
    </row>
    <row r="52" spans="1:116" s="5" customFormat="1" ht="15.75" thickBot="1">
      <c r="A52" s="49">
        <v>3000</v>
      </c>
      <c r="B52" s="50" t="s">
        <v>74</v>
      </c>
      <c r="C52" s="25">
        <v>0</v>
      </c>
      <c r="D52" s="25">
        <v>0</v>
      </c>
      <c r="L52" s="109"/>
      <c r="X52" s="50">
        <v>3000</v>
      </c>
      <c r="Y52" s="51">
        <v>209.28</v>
      </c>
      <c r="Z52" s="52">
        <v>2641.71</v>
      </c>
      <c r="AH52" s="109"/>
      <c r="CF52" s="50" t="s">
        <v>74</v>
      </c>
      <c r="CG52" s="43">
        <f t="shared" ca="1" si="8"/>
        <v>2.0928000000000001E-12</v>
      </c>
      <c r="CH52" s="43">
        <f t="shared" ca="1" si="8"/>
        <v>2.6417100000000001E-11</v>
      </c>
      <c r="CP52" s="109"/>
      <c r="DB52" s="50" t="s">
        <v>74</v>
      </c>
      <c r="DC52" s="114">
        <f t="shared" ca="1" si="9"/>
        <v>208.44324116313138</v>
      </c>
      <c r="DD52" s="114">
        <f t="shared" ca="1" si="9"/>
        <v>2631.1477189079501</v>
      </c>
      <c r="DE52"/>
      <c r="DF52"/>
      <c r="DG52"/>
      <c r="DH52"/>
      <c r="DI52"/>
      <c r="DJ52"/>
      <c r="DK52"/>
      <c r="DL52" s="109"/>
    </row>
    <row r="53" spans="1:116" s="5" customFormat="1" ht="15.75" thickBot="1">
      <c r="A53" s="49">
        <v>4000</v>
      </c>
      <c r="B53" s="50" t="s">
        <v>75</v>
      </c>
      <c r="C53" s="25">
        <v>0</v>
      </c>
      <c r="D53" s="25">
        <v>0</v>
      </c>
      <c r="L53" s="109"/>
      <c r="X53" s="50">
        <v>4000</v>
      </c>
      <c r="Y53" s="51">
        <v>265.70999999999998</v>
      </c>
      <c r="Z53" s="52">
        <v>2827.21</v>
      </c>
      <c r="AH53" s="109"/>
      <c r="CF53" s="50" t="s">
        <v>75</v>
      </c>
      <c r="CG53" s="43">
        <f t="shared" ca="1" si="8"/>
        <v>2.6570999999999997E-12</v>
      </c>
      <c r="CH53" s="43">
        <f t="shared" ca="1" si="8"/>
        <v>2.82721E-11</v>
      </c>
      <c r="CP53" s="109"/>
      <c r="DB53" s="50" t="s">
        <v>75</v>
      </c>
      <c r="DC53" s="114">
        <f t="shared" ca="1" si="9"/>
        <v>264.64761854671076</v>
      </c>
      <c r="DD53" s="114">
        <f t="shared" ca="1" si="9"/>
        <v>2815.9060390329546</v>
      </c>
      <c r="DE53"/>
      <c r="DF53"/>
      <c r="DG53"/>
      <c r="DH53"/>
      <c r="DI53"/>
      <c r="DJ53"/>
      <c r="DK53"/>
      <c r="DL53" s="109"/>
    </row>
    <row r="54" spans="1:116" s="5" customFormat="1" ht="15.75" thickBot="1">
      <c r="A54" s="49">
        <v>5000</v>
      </c>
      <c r="B54" s="50" t="s">
        <v>80</v>
      </c>
      <c r="C54" s="25">
        <v>0</v>
      </c>
      <c r="D54" s="25">
        <v>0</v>
      </c>
      <c r="L54" s="109"/>
      <c r="X54" s="50">
        <v>5000</v>
      </c>
      <c r="Y54" s="51">
        <v>287.14</v>
      </c>
      <c r="Z54" s="52">
        <v>3624.1</v>
      </c>
      <c r="AH54" s="109"/>
      <c r="CF54" s="50" t="s">
        <v>80</v>
      </c>
      <c r="CG54" s="43">
        <f t="shared" ca="1" si="8"/>
        <v>2.8713999999999997E-12</v>
      </c>
      <c r="CH54" s="43">
        <f t="shared" ca="1" si="8"/>
        <v>3.6240999999999998E-11</v>
      </c>
      <c r="CP54" s="109"/>
      <c r="DB54" s="50" t="s">
        <v>80</v>
      </c>
      <c r="DC54" s="114">
        <f t="shared" ca="1" si="9"/>
        <v>285.99193552934605</v>
      </c>
      <c r="DD54" s="114">
        <f t="shared" ca="1" si="9"/>
        <v>3609.6098542589084</v>
      </c>
      <c r="DE54"/>
      <c r="DF54"/>
      <c r="DG54"/>
      <c r="DH54"/>
      <c r="DI54"/>
      <c r="DJ54"/>
      <c r="DK54"/>
      <c r="DL54" s="109"/>
    </row>
    <row r="55" spans="1:116" s="5" customFormat="1" ht="15.75" thickBot="1">
      <c r="A55" s="49">
        <v>7000</v>
      </c>
      <c r="B55" s="50" t="s">
        <v>81</v>
      </c>
      <c r="C55" s="25">
        <v>0</v>
      </c>
      <c r="D55" s="25">
        <v>0</v>
      </c>
      <c r="L55" s="109"/>
      <c r="X55" s="50">
        <v>7000</v>
      </c>
      <c r="Y55" s="51">
        <v>291.91000000000003</v>
      </c>
      <c r="Z55" s="52">
        <v>3684.1</v>
      </c>
      <c r="AH55" s="109"/>
      <c r="CF55" s="50" t="s">
        <v>81</v>
      </c>
      <c r="CG55" s="43">
        <f t="shared" ca="1" si="8"/>
        <v>2.9191000000000004E-12</v>
      </c>
      <c r="CH55" s="43">
        <f t="shared" ca="1" si="8"/>
        <v>3.6841000000000001E-11</v>
      </c>
      <c r="CP55" s="109"/>
      <c r="DB55" s="50" t="s">
        <v>81</v>
      </c>
      <c r="DC55" s="114">
        <f t="shared" ca="1" si="9"/>
        <v>290.74286376113196</v>
      </c>
      <c r="DD55" s="114">
        <f t="shared" ca="1" si="9"/>
        <v>3669.3699578033848</v>
      </c>
      <c r="DE55"/>
      <c r="DF55"/>
      <c r="DG55"/>
      <c r="DH55"/>
      <c r="DI55"/>
      <c r="DJ55"/>
      <c r="DK55"/>
      <c r="DL55" s="109"/>
    </row>
    <row r="56" spans="1:116" s="5" customFormat="1" ht="15.75" thickBot="1">
      <c r="A56" s="49">
        <v>8000</v>
      </c>
      <c r="B56" s="50" t="s">
        <v>82</v>
      </c>
      <c r="C56" s="25">
        <v>0</v>
      </c>
      <c r="D56" s="25">
        <v>0</v>
      </c>
      <c r="L56" s="109"/>
      <c r="X56" s="50">
        <v>8000</v>
      </c>
      <c r="Y56" s="51">
        <v>293.33</v>
      </c>
      <c r="Z56" s="52">
        <v>4291.07</v>
      </c>
      <c r="AH56" s="109"/>
      <c r="CF56" s="50" t="s">
        <v>82</v>
      </c>
      <c r="CG56" s="43">
        <f t="shared" ca="1" si="8"/>
        <v>2.9333E-12</v>
      </c>
      <c r="CH56" s="43">
        <f t="shared" ca="1" si="8"/>
        <v>4.2910699999999994E-11</v>
      </c>
      <c r="CP56" s="109"/>
      <c r="DB56" s="50" t="s">
        <v>82</v>
      </c>
      <c r="DC56" s="114">
        <f t="shared" ca="1" si="9"/>
        <v>292.15718621168452</v>
      </c>
      <c r="DD56" s="114">
        <f t="shared" ca="1" si="9"/>
        <v>4273.9131252765583</v>
      </c>
      <c r="DE56"/>
      <c r="DF56"/>
      <c r="DG56"/>
      <c r="DH56"/>
      <c r="DI56"/>
      <c r="DJ56"/>
      <c r="DK56"/>
      <c r="DL56" s="109"/>
    </row>
    <row r="57" spans="1:116" s="5" customFormat="1" ht="15.75" thickBot="1">
      <c r="A57" s="49">
        <v>10000</v>
      </c>
      <c r="B57" s="50" t="s">
        <v>77</v>
      </c>
      <c r="C57" s="25">
        <v>0</v>
      </c>
      <c r="D57" s="25">
        <v>0</v>
      </c>
      <c r="L57" s="109"/>
      <c r="X57" s="50">
        <v>10000</v>
      </c>
      <c r="Y57" s="51">
        <v>297.05</v>
      </c>
      <c r="Z57" s="52">
        <v>4583.09</v>
      </c>
      <c r="AH57" s="109"/>
      <c r="CF57" s="50" t="s">
        <v>77</v>
      </c>
      <c r="CG57" s="43">
        <f t="shared" ca="1" si="8"/>
        <v>2.9704999999999999E-12</v>
      </c>
      <c r="CH57" s="43">
        <f t="shared" ca="1" si="8"/>
        <v>4.5830900000000001E-11</v>
      </c>
      <c r="CP57" s="109"/>
      <c r="DB57" s="50" t="s">
        <v>77</v>
      </c>
      <c r="DC57" s="114">
        <f t="shared" ca="1" si="9"/>
        <v>295.86231263144197</v>
      </c>
      <c r="DD57" s="114">
        <f t="shared" ca="1" si="9"/>
        <v>4564.7655492275226</v>
      </c>
      <c r="DE57"/>
      <c r="DF57"/>
      <c r="DG57"/>
      <c r="DH57"/>
      <c r="DI57"/>
      <c r="DJ57"/>
      <c r="DK57"/>
      <c r="DL57" s="109"/>
    </row>
    <row r="58" spans="1:116" s="5" customFormat="1" ht="15.75" thickBot="1">
      <c r="A58" s="49">
        <v>12000</v>
      </c>
      <c r="B58" s="115" t="s">
        <v>83</v>
      </c>
      <c r="C58" s="25">
        <v>0</v>
      </c>
      <c r="D58" s="25">
        <v>0</v>
      </c>
      <c r="L58" s="116"/>
      <c r="X58" s="115">
        <v>12000</v>
      </c>
      <c r="Y58" s="117">
        <v>341.06</v>
      </c>
      <c r="Z58" s="118">
        <v>5310.44</v>
      </c>
      <c r="AH58" s="116"/>
      <c r="CF58" s="115" t="s">
        <v>83</v>
      </c>
      <c r="CG58" s="43">
        <f t="shared" ca="1" si="8"/>
        <v>3.4106E-12</v>
      </c>
      <c r="CH58" s="43">
        <f t="shared" ca="1" si="8"/>
        <v>5.3104399999999997E-11</v>
      </c>
      <c r="CP58" s="116"/>
      <c r="DB58" s="115" t="s">
        <v>83</v>
      </c>
      <c r="DC58" s="114">
        <f t="shared" ca="1" si="9"/>
        <v>339.69634858131496</v>
      </c>
      <c r="DD58" s="114">
        <f t="shared" ca="1" si="9"/>
        <v>5289.2074044454284</v>
      </c>
      <c r="DE58"/>
      <c r="DF58"/>
      <c r="DG58"/>
      <c r="DH58"/>
      <c r="DI58"/>
      <c r="DJ58"/>
      <c r="DK58"/>
      <c r="DL58" s="116"/>
    </row>
    <row r="59" spans="1:116" s="5" customFormat="1" ht="15.75" thickBot="1">
      <c r="A59" s="49">
        <v>14000</v>
      </c>
      <c r="B59" s="115" t="s">
        <v>84</v>
      </c>
      <c r="C59" s="25">
        <v>0</v>
      </c>
      <c r="D59" s="25">
        <v>0</v>
      </c>
      <c r="L59" s="116"/>
      <c r="X59" s="115">
        <v>14000</v>
      </c>
      <c r="Y59" s="117">
        <v>387.51</v>
      </c>
      <c r="Z59" s="118">
        <v>6033.15</v>
      </c>
      <c r="AH59" s="116"/>
      <c r="CF59" s="115" t="s">
        <v>84</v>
      </c>
      <c r="CG59" s="43">
        <f t="shared" ca="1" si="8"/>
        <v>3.8750999999999999E-12</v>
      </c>
      <c r="CH59" s="43">
        <f t="shared" ca="1" si="8"/>
        <v>6.03315E-11</v>
      </c>
      <c r="CP59" s="116"/>
      <c r="DB59" s="115" t="s">
        <v>84</v>
      </c>
      <c r="DC59" s="114">
        <f t="shared" ca="1" si="9"/>
        <v>385.96062874199657</v>
      </c>
      <c r="DD59" s="114">
        <f t="shared" ca="1" si="9"/>
        <v>6009.0278116558966</v>
      </c>
      <c r="DE59"/>
      <c r="DF59"/>
      <c r="DG59"/>
      <c r="DH59"/>
      <c r="DI59"/>
      <c r="DJ59"/>
      <c r="DK59"/>
      <c r="DL59" s="116"/>
    </row>
    <row r="60" spans="1:116" s="5" customFormat="1" ht="15.75" thickBot="1">
      <c r="A60" s="49">
        <v>15000</v>
      </c>
      <c r="B60" s="115" t="s">
        <v>85</v>
      </c>
      <c r="C60" s="25">
        <v>0</v>
      </c>
      <c r="D60" s="25">
        <v>0</v>
      </c>
      <c r="L60" s="116"/>
      <c r="X60" s="115">
        <v>15000</v>
      </c>
      <c r="Y60" s="117">
        <v>410.74</v>
      </c>
      <c r="Z60" s="118">
        <v>6394.44</v>
      </c>
      <c r="AH60" s="116"/>
      <c r="CF60" s="115" t="s">
        <v>85</v>
      </c>
      <c r="CG60" s="43">
        <f t="shared" ca="1" si="8"/>
        <v>4.1074E-12</v>
      </c>
      <c r="CH60" s="43">
        <f t="shared" ca="1" si="8"/>
        <v>6.3944399999999995E-11</v>
      </c>
      <c r="CP60" s="116"/>
      <c r="DB60" s="115" t="s">
        <v>85</v>
      </c>
      <c r="DC60" s="114">
        <f t="shared" ca="1" si="9"/>
        <v>409.09774883096611</v>
      </c>
      <c r="DD60" s="114">
        <f t="shared" ca="1" si="9"/>
        <v>6368.873275148957</v>
      </c>
      <c r="DE60"/>
      <c r="DF60"/>
      <c r="DG60"/>
      <c r="DH60"/>
      <c r="DI60"/>
      <c r="DJ60"/>
      <c r="DK60"/>
      <c r="DL60" s="116"/>
    </row>
    <row r="61" spans="1:116" s="5" customFormat="1" ht="15.75" thickBot="1">
      <c r="A61" s="49">
        <v>20000</v>
      </c>
      <c r="B61" s="115" t="s">
        <v>86</v>
      </c>
      <c r="C61" s="25">
        <v>0</v>
      </c>
      <c r="D61" s="25">
        <v>0</v>
      </c>
      <c r="L61" s="116"/>
      <c r="X61" s="115">
        <v>20000</v>
      </c>
      <c r="Y61" s="117">
        <v>526.75</v>
      </c>
      <c r="Z61" s="118">
        <v>8200.89</v>
      </c>
      <c r="AH61" s="116"/>
      <c r="CF61" s="115" t="s">
        <v>86</v>
      </c>
      <c r="CG61" s="43">
        <f t="shared" ca="1" si="8"/>
        <v>5.2675000000000003E-12</v>
      </c>
      <c r="CH61" s="43">
        <f t="shared" ca="1" si="8"/>
        <v>8.2008899999999995E-11</v>
      </c>
      <c r="CP61" s="116"/>
      <c r="DB61" s="115" t="s">
        <v>86</v>
      </c>
      <c r="DC61" s="114">
        <f t="shared" ca="1" si="9"/>
        <v>524.64390903420997</v>
      </c>
      <c r="DD61" s="114">
        <f t="shared" ca="1" si="9"/>
        <v>8168.1005926142616</v>
      </c>
      <c r="DE61"/>
      <c r="DF61"/>
      <c r="DG61"/>
      <c r="DH61"/>
      <c r="DI61"/>
      <c r="DJ61"/>
      <c r="DK61"/>
      <c r="DL61" s="116"/>
    </row>
    <row r="62" spans="1:116" s="5" customFormat="1" ht="15.75" thickBot="1">
      <c r="A62" s="49">
        <v>40000</v>
      </c>
      <c r="B62" s="95" t="s">
        <v>87</v>
      </c>
      <c r="C62" s="25">
        <v>0</v>
      </c>
      <c r="D62" s="25">
        <v>0</v>
      </c>
      <c r="X62" s="95">
        <v>40000</v>
      </c>
      <c r="Y62" s="96">
        <v>1277.33</v>
      </c>
      <c r="Z62" s="97">
        <v>14853.87</v>
      </c>
      <c r="CF62" s="95" t="s">
        <v>87</v>
      </c>
      <c r="CG62" s="43">
        <f t="shared" ca="1" si="8"/>
        <v>1.2773299999999998E-11</v>
      </c>
      <c r="CH62" s="43">
        <f t="shared" ca="1" si="8"/>
        <v>1.4853870000000001E-10</v>
      </c>
      <c r="DB62" s="95" t="s">
        <v>87</v>
      </c>
      <c r="DC62" s="114">
        <f t="shared" ca="1" si="9"/>
        <v>1272.2228843410865</v>
      </c>
      <c r="DD62" s="114">
        <f t="shared" ca="1" si="9"/>
        <v>14794.480153936363</v>
      </c>
      <c r="DE62"/>
      <c r="DF62"/>
      <c r="DG62"/>
      <c r="DH62"/>
      <c r="DI62"/>
      <c r="DJ62"/>
      <c r="DK62"/>
    </row>
    <row r="63" spans="1:116" s="5" customFormat="1" ht="15.75" thickBot="1">
      <c r="A63" s="49">
        <v>100000</v>
      </c>
      <c r="B63" s="119" t="s">
        <v>88</v>
      </c>
      <c r="C63" s="25">
        <v>0</v>
      </c>
      <c r="D63" s="25">
        <v>0</v>
      </c>
      <c r="X63" s="119">
        <v>100000</v>
      </c>
      <c r="Y63" s="120">
        <v>1952.96</v>
      </c>
      <c r="Z63" s="120">
        <v>23552.2</v>
      </c>
      <c r="CF63" s="119" t="s">
        <v>88</v>
      </c>
      <c r="CG63" s="43">
        <f ca="1">IF(C63=0,0.00000000000001*Y63,C63*Y63)</f>
        <v>1.9529600000000001E-11</v>
      </c>
      <c r="CH63" s="43">
        <f t="shared" ca="1" si="8"/>
        <v>2.35522E-10</v>
      </c>
      <c r="DB63" s="95" t="s">
        <v>88</v>
      </c>
      <c r="DC63" s="114">
        <f t="shared" ca="1" si="9"/>
        <v>1945.151530303656</v>
      </c>
      <c r="DD63" s="114">
        <f t="shared" ca="1" si="9"/>
        <v>23458.031845003359</v>
      </c>
      <c r="DE63"/>
      <c r="DF63"/>
      <c r="DG63"/>
      <c r="DH63"/>
      <c r="DI63"/>
      <c r="DJ63"/>
      <c r="DK63"/>
    </row>
    <row r="64" spans="1:116" s="5" customFormat="1" ht="11.25">
      <c r="B64" s="105" t="s">
        <v>89</v>
      </c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CF64" s="105"/>
      <c r="CG64" s="105"/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105"/>
      <c r="CS64" s="105"/>
      <c r="CT64" s="105"/>
      <c r="DB64" s="105"/>
      <c r="DC64" s="105"/>
      <c r="DD64" s="105"/>
      <c r="DE64" s="105"/>
      <c r="DF64" s="105"/>
      <c r="DG64" s="105"/>
      <c r="DH64" s="105"/>
      <c r="DI64" s="105"/>
      <c r="DJ64" s="105"/>
      <c r="DK64" s="105"/>
      <c r="DL64" s="105"/>
    </row>
    <row r="65" spans="1:116" s="5" customFormat="1" ht="15">
      <c r="DB65"/>
      <c r="DC65"/>
      <c r="DD65"/>
      <c r="DE65"/>
      <c r="DF65"/>
      <c r="DG65"/>
      <c r="DH65"/>
      <c r="DI65"/>
      <c r="DJ65"/>
      <c r="DK65"/>
    </row>
    <row r="66" spans="1:116" s="5" customFormat="1" ht="15">
      <c r="B66" s="6" t="s">
        <v>90</v>
      </c>
      <c r="C66" s="7"/>
      <c r="D66" s="7"/>
      <c r="X66" s="6" t="s">
        <v>90</v>
      </c>
      <c r="Y66" s="7"/>
      <c r="Z66" s="7"/>
      <c r="CF66" s="6" t="s">
        <v>90</v>
      </c>
      <c r="CG66" s="7"/>
      <c r="CH66" s="7"/>
      <c r="DB66" s="6" t="s">
        <v>90</v>
      </c>
      <c r="DC66" s="7"/>
      <c r="DD66" s="7"/>
      <c r="DE66"/>
      <c r="DF66"/>
      <c r="DG66"/>
      <c r="DH66"/>
      <c r="DI66"/>
      <c r="DJ66"/>
      <c r="DK66"/>
    </row>
    <row r="67" spans="1:116" s="5" customFormat="1" ht="11.25" customHeight="1">
      <c r="B67" s="17" t="s">
        <v>6</v>
      </c>
      <c r="C67" s="18" t="s">
        <v>19</v>
      </c>
      <c r="D67" s="108" t="s">
        <v>13</v>
      </c>
      <c r="X67" s="17" t="s">
        <v>6</v>
      </c>
      <c r="Y67" s="18" t="s">
        <v>14</v>
      </c>
      <c r="Z67" s="108" t="s">
        <v>15</v>
      </c>
      <c r="CF67" s="17" t="s">
        <v>6</v>
      </c>
      <c r="CG67" s="18" t="s">
        <v>11</v>
      </c>
      <c r="CH67" s="18" t="s">
        <v>11</v>
      </c>
      <c r="DB67" s="17" t="s">
        <v>6</v>
      </c>
      <c r="DC67" s="18" t="s">
        <v>14</v>
      </c>
      <c r="DD67" s="108" t="s">
        <v>15</v>
      </c>
      <c r="DE67"/>
      <c r="DF67"/>
      <c r="DG67"/>
      <c r="DH67"/>
      <c r="DI67"/>
      <c r="DJ67"/>
      <c r="DK67"/>
    </row>
    <row r="68" spans="1:116" s="5" customFormat="1" ht="11.25" customHeight="1">
      <c r="B68" s="110"/>
      <c r="C68" s="111"/>
      <c r="D68" s="112"/>
      <c r="X68" s="110"/>
      <c r="Y68" s="111"/>
      <c r="Z68" s="112"/>
      <c r="CF68" s="110"/>
      <c r="CG68" s="111"/>
      <c r="CH68" s="111"/>
      <c r="DB68" s="110"/>
      <c r="DC68" s="111"/>
      <c r="DD68" s="112"/>
      <c r="DE68"/>
      <c r="DF68"/>
      <c r="DG68"/>
      <c r="DH68"/>
      <c r="DI68"/>
      <c r="DJ68"/>
      <c r="DK68"/>
    </row>
    <row r="69" spans="1:116" s="5" customFormat="1" ht="15.75" thickBot="1">
      <c r="B69" s="110"/>
      <c r="C69" s="111"/>
      <c r="D69" s="113"/>
      <c r="X69" s="110"/>
      <c r="Y69" s="111"/>
      <c r="Z69" s="112"/>
      <c r="CF69" s="110"/>
      <c r="CG69" s="111"/>
      <c r="CH69" s="111"/>
      <c r="DB69" s="110"/>
      <c r="DC69" s="111"/>
      <c r="DD69" s="112"/>
      <c r="DE69"/>
      <c r="DF69"/>
      <c r="DG69"/>
      <c r="DH69"/>
      <c r="DI69"/>
      <c r="DJ69"/>
      <c r="DK69"/>
    </row>
    <row r="70" spans="1:116" s="5" customFormat="1" ht="18.75" customHeight="1" thickBot="1">
      <c r="A70" s="23">
        <v>6.4000000000000001E-2</v>
      </c>
      <c r="B70" s="121" t="s">
        <v>91</v>
      </c>
      <c r="C70" s="25">
        <v>3</v>
      </c>
      <c r="D70" s="25">
        <v>2</v>
      </c>
      <c r="X70" s="121" t="s">
        <v>91</v>
      </c>
      <c r="Y70" s="122">
        <v>8.6300000000000008</v>
      </c>
      <c r="Z70" s="123">
        <v>9.5500000000000007</v>
      </c>
      <c r="CF70" s="121" t="s">
        <v>91</v>
      </c>
      <c r="CG70" s="124">
        <f ca="1">IF(C70=0,0.00000000000001*Y70,C70*Y70)</f>
        <v>25.89</v>
      </c>
      <c r="CH70" s="125">
        <f ca="1">IF(D70=0,0.00000000000001*Z70,D70*Z70)</f>
        <v>19.100000000000001</v>
      </c>
      <c r="DB70" s="121" t="s">
        <v>91</v>
      </c>
      <c r="DC70" s="126">
        <f ca="1">IFERROR(SUM($BM$36:$BP$36)*(CG70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70=0,0.00000000000001,C70),0)</f>
        <v>4.8157221622905206</v>
      </c>
      <c r="DD70" s="126">
        <f ca="1">IFERROR(SUM($BM$36:$BP$36)*(CH70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D70=0,0.00000000000001,D70),0)</f>
        <v>5.3291015816772278</v>
      </c>
      <c r="DE70"/>
      <c r="DF70"/>
      <c r="DG70"/>
      <c r="DH70"/>
      <c r="DI70"/>
      <c r="DJ70"/>
      <c r="DK70"/>
      <c r="DL70"/>
    </row>
    <row r="71" spans="1:116" s="5" customFormat="1" ht="18.75" customHeight="1" thickBot="1">
      <c r="A71" s="23">
        <v>2</v>
      </c>
      <c r="B71" s="127" t="s">
        <v>92</v>
      </c>
      <c r="C71" s="25">
        <v>5</v>
      </c>
      <c r="D71" s="25">
        <v>2</v>
      </c>
      <c r="X71" s="127" t="s">
        <v>92</v>
      </c>
      <c r="Y71" s="128">
        <v>45.29</v>
      </c>
      <c r="Z71" s="129">
        <v>74.92</v>
      </c>
      <c r="CF71" s="127" t="s">
        <v>92</v>
      </c>
      <c r="CG71" s="130">
        <f ca="1">IF(C71=0,0.00000000000001*Y71,C71*Y71)</f>
        <v>226.45</v>
      </c>
      <c r="CH71" s="131">
        <f ca="1">IF(D71=0,0.00000000000001*Z71,D71*Z71)</f>
        <v>149.84</v>
      </c>
      <c r="DB71" s="127" t="s">
        <v>92</v>
      </c>
      <c r="DC71" s="126">
        <f ca="1">IFERROR(SUM($BM$36:$BP$36)*(CG71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71=0,0.00000000000001,C71),0)</f>
        <v>25.27277598263472</v>
      </c>
      <c r="DD71" s="126">
        <f ca="1">IFERROR(SUM($BM$36:$BP$36)*(CH71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D71=0,0.00000000000001,D71),0)</f>
        <v>41.806941413534851</v>
      </c>
      <c r="DE71"/>
      <c r="DF71"/>
      <c r="DG71"/>
      <c r="DH71"/>
      <c r="DI71"/>
      <c r="DJ71"/>
      <c r="DK71"/>
      <c r="DL71"/>
    </row>
    <row r="72" spans="1:116" s="5" customFormat="1" ht="15">
      <c r="DE72"/>
      <c r="DF72"/>
      <c r="DG72"/>
      <c r="DH72"/>
      <c r="DI72"/>
      <c r="DJ72"/>
      <c r="DK72"/>
      <c r="DL72"/>
    </row>
    <row r="73" spans="1:116" s="5" customFormat="1" ht="11.25">
      <c r="B73" s="132"/>
      <c r="C73" s="132"/>
      <c r="D73" s="132"/>
      <c r="E73" s="133"/>
      <c r="X73" s="132"/>
      <c r="Y73" s="132"/>
      <c r="Z73" s="132"/>
      <c r="AA73" s="133"/>
      <c r="CF73" s="132"/>
      <c r="CG73" s="132"/>
      <c r="CH73" s="132"/>
      <c r="CI73" s="133"/>
      <c r="DB73" s="132"/>
      <c r="DC73" s="132"/>
      <c r="DD73" s="132"/>
      <c r="DE73" s="133"/>
    </row>
    <row r="74" spans="1:116" s="5" customFormat="1" ht="14.25" customHeight="1">
      <c r="B74" s="134" t="s">
        <v>93</v>
      </c>
      <c r="C74" s="134"/>
      <c r="D74" s="134"/>
      <c r="E74" s="106"/>
      <c r="F74" s="106"/>
      <c r="G74" s="135"/>
      <c r="H74" s="135"/>
      <c r="I74" s="135"/>
      <c r="J74" s="135"/>
      <c r="X74" s="134" t="s">
        <v>93</v>
      </c>
      <c r="Y74" s="134"/>
      <c r="Z74" s="134"/>
      <c r="AA74" s="106"/>
      <c r="AB74" s="106"/>
      <c r="AC74" s="135"/>
      <c r="AD74" s="135"/>
      <c r="AE74" s="135"/>
      <c r="AF74" s="135"/>
      <c r="CF74" s="134" t="s">
        <v>93</v>
      </c>
      <c r="CG74" s="134"/>
      <c r="CH74" s="134"/>
      <c r="CI74" s="106"/>
      <c r="CJ74" s="106"/>
      <c r="CK74" s="135"/>
      <c r="CL74" s="135"/>
      <c r="CM74" s="135"/>
      <c r="CN74" s="135"/>
      <c r="DB74" s="134" t="s">
        <v>93</v>
      </c>
      <c r="DC74" s="134"/>
      <c r="DD74" s="134"/>
      <c r="DE74" s="106"/>
      <c r="DF74" s="106"/>
      <c r="DG74" s="135"/>
      <c r="DH74" s="135"/>
      <c r="DI74" s="135"/>
      <c r="DJ74" s="135"/>
    </row>
    <row r="75" spans="1:116" s="5" customFormat="1" ht="22.5">
      <c r="B75" s="17" t="s">
        <v>6</v>
      </c>
      <c r="C75" s="136" t="s">
        <v>94</v>
      </c>
      <c r="D75" s="136" t="s">
        <v>95</v>
      </c>
      <c r="E75" s="106"/>
      <c r="F75" s="106"/>
      <c r="G75" s="135"/>
      <c r="H75" s="135"/>
      <c r="I75" s="135"/>
      <c r="J75" s="135"/>
      <c r="K75" s="106"/>
      <c r="X75" s="17" t="s">
        <v>6</v>
      </c>
      <c r="Y75" s="136" t="s">
        <v>94</v>
      </c>
      <c r="Z75" s="136" t="s">
        <v>95</v>
      </c>
      <c r="AA75" s="106"/>
      <c r="AB75" s="106"/>
      <c r="AC75" s="135"/>
      <c r="AD75" s="135"/>
      <c r="AE75" s="135"/>
      <c r="AF75" s="135"/>
      <c r="AG75" s="106"/>
      <c r="CF75" s="17" t="s">
        <v>6</v>
      </c>
      <c r="CG75" s="136" t="s">
        <v>94</v>
      </c>
      <c r="CH75" s="136" t="s">
        <v>95</v>
      </c>
      <c r="CI75" s="106"/>
      <c r="CJ75" s="106"/>
      <c r="CK75" s="135"/>
      <c r="CL75" s="135"/>
      <c r="CM75" s="135"/>
      <c r="CN75" s="135"/>
      <c r="CO75" s="106"/>
      <c r="DB75" s="17" t="s">
        <v>6</v>
      </c>
      <c r="DC75" s="136" t="s">
        <v>94</v>
      </c>
      <c r="DD75" s="136" t="s">
        <v>95</v>
      </c>
      <c r="DE75" s="106"/>
      <c r="DF75" s="106"/>
      <c r="DG75" s="135"/>
      <c r="DH75" s="135"/>
      <c r="DI75" s="135"/>
      <c r="DJ75" s="135"/>
      <c r="DK75" s="106"/>
    </row>
    <row r="76" spans="1:116" s="5" customFormat="1" thickBot="1">
      <c r="B76" s="110"/>
      <c r="C76" s="137" t="s">
        <v>96</v>
      </c>
      <c r="D76" s="137" t="s">
        <v>96</v>
      </c>
      <c r="E76" s="106"/>
      <c r="F76" s="106"/>
      <c r="G76" s="135"/>
      <c r="H76" s="135"/>
      <c r="I76" s="135"/>
      <c r="J76" s="135"/>
      <c r="K76" s="106"/>
      <c r="X76" s="110"/>
      <c r="Y76" s="137" t="s">
        <v>97</v>
      </c>
      <c r="Z76" s="137" t="s">
        <v>97</v>
      </c>
      <c r="AA76" s="106"/>
      <c r="AB76" s="106"/>
      <c r="AC76" s="135"/>
      <c r="AD76" s="135"/>
      <c r="AE76" s="135"/>
      <c r="AF76" s="135"/>
      <c r="AG76" s="106"/>
      <c r="CF76" s="110"/>
      <c r="CG76" s="137" t="s">
        <v>11</v>
      </c>
      <c r="CH76" s="137" t="s">
        <v>11</v>
      </c>
      <c r="CI76" s="106"/>
      <c r="CJ76" s="106"/>
      <c r="CK76" s="135"/>
      <c r="CL76" s="135"/>
      <c r="CM76" s="135"/>
      <c r="CN76" s="135"/>
      <c r="CO76" s="106"/>
      <c r="DB76" s="110"/>
      <c r="DC76" s="137" t="s">
        <v>97</v>
      </c>
      <c r="DD76" s="137" t="s">
        <v>97</v>
      </c>
      <c r="DE76" s="106"/>
      <c r="DF76" s="106"/>
      <c r="DG76" s="135"/>
      <c r="DH76" s="135"/>
      <c r="DI76" s="135"/>
      <c r="DJ76" s="135"/>
      <c r="DK76" s="106"/>
    </row>
    <row r="77" spans="1:116" s="5" customFormat="1" thickBot="1">
      <c r="A77" s="49">
        <v>1</v>
      </c>
      <c r="B77" s="24" t="s">
        <v>33</v>
      </c>
      <c r="C77" s="25">
        <v>0</v>
      </c>
      <c r="D77" s="25">
        <v>2</v>
      </c>
      <c r="E77" s="106"/>
      <c r="F77" s="106"/>
      <c r="G77" s="135"/>
      <c r="H77" s="135"/>
      <c r="I77" s="135"/>
      <c r="J77" s="135"/>
      <c r="K77" s="106"/>
      <c r="X77" s="24" t="s">
        <v>33</v>
      </c>
      <c r="Y77" s="138">
        <v>97.93</v>
      </c>
      <c r="Z77" s="139">
        <v>281.55</v>
      </c>
      <c r="AA77" s="106"/>
      <c r="AB77" s="106"/>
      <c r="AC77" s="135"/>
      <c r="AD77" s="135"/>
      <c r="AE77" s="135"/>
      <c r="AF77" s="135"/>
      <c r="AG77" s="106"/>
      <c r="CF77" s="24" t="s">
        <v>33</v>
      </c>
      <c r="CG77" s="43">
        <f t="shared" ref="CG77:CH98" ca="1" si="10">IF(C77=0,0.00000000000001*Y77,C77*Y77)</f>
        <v>9.7930000000000008E-13</v>
      </c>
      <c r="CH77" s="48">
        <f t="shared" ca="1" si="10"/>
        <v>563.1</v>
      </c>
      <c r="CI77" s="106"/>
      <c r="CJ77" s="106"/>
      <c r="CK77" s="135"/>
      <c r="CL77" s="135"/>
      <c r="CM77" s="135"/>
      <c r="CN77" s="135"/>
      <c r="CO77" s="106"/>
      <c r="DB77" s="24" t="s">
        <v>33</v>
      </c>
      <c r="DC77" s="114">
        <f ca="1">IFERROR(SUM($BM$36:$BP$36)*(CG77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77=0,0.00000000000001,C77),0)</f>
        <v>54.647007109282818</v>
      </c>
      <c r="DD77" s="114">
        <f ca="1">IFERROR(SUM($BM$36:$BP$36)*(CH77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D77=0,0.00000000000001,D77),0)</f>
        <v>157.11084296557311</v>
      </c>
      <c r="DE77" s="106"/>
      <c r="DF77" s="106"/>
      <c r="DG77" s="135"/>
      <c r="DH77" s="135"/>
      <c r="DI77" s="135"/>
      <c r="DJ77" s="135"/>
      <c r="DK77" s="106"/>
    </row>
    <row r="78" spans="1:116" s="5" customFormat="1" thickBot="1">
      <c r="A78" s="49">
        <v>2</v>
      </c>
      <c r="B78" s="50" t="s">
        <v>35</v>
      </c>
      <c r="C78" s="25">
        <v>1</v>
      </c>
      <c r="D78" s="25">
        <v>0</v>
      </c>
      <c r="E78" s="106"/>
      <c r="F78" s="106"/>
      <c r="G78" s="135"/>
      <c r="H78" s="135"/>
      <c r="I78" s="135"/>
      <c r="J78" s="135"/>
      <c r="K78" s="106"/>
      <c r="X78" s="50" t="s">
        <v>35</v>
      </c>
      <c r="Y78" s="140">
        <v>122.41</v>
      </c>
      <c r="Z78" s="141">
        <v>428.44</v>
      </c>
      <c r="AA78" s="106"/>
      <c r="AB78" s="106"/>
      <c r="AC78" s="135"/>
      <c r="AD78" s="135"/>
      <c r="AE78" s="135"/>
      <c r="AF78" s="135"/>
      <c r="AG78" s="106"/>
      <c r="CF78" s="50" t="s">
        <v>35</v>
      </c>
      <c r="CG78" s="64">
        <f t="shared" ca="1" si="10"/>
        <v>122.41</v>
      </c>
      <c r="CH78" s="68">
        <f t="shared" ca="1" si="10"/>
        <v>4.2843999999999998E-12</v>
      </c>
      <c r="CI78" s="106"/>
      <c r="CJ78" s="106"/>
      <c r="CK78" s="135"/>
      <c r="CL78" s="135"/>
      <c r="CM78" s="135"/>
      <c r="CN78" s="135"/>
      <c r="CO78" s="106"/>
      <c r="DB78" s="50" t="s">
        <v>35</v>
      </c>
      <c r="DC78" s="114">
        <f t="shared" ref="DC78:DD98" ca="1" si="11">IFERROR(SUM($BM$36:$BP$36)*(CG78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78=0,0.00000000000001,C78),0)</f>
        <v>68.307363833833435</v>
      </c>
      <c r="DD78" s="114">
        <f t="shared" ca="1" si="11"/>
        <v>239.0785635239572</v>
      </c>
      <c r="DE78" s="106"/>
      <c r="DF78" s="106"/>
      <c r="DG78" s="135"/>
      <c r="DH78" s="135"/>
      <c r="DI78" s="135"/>
      <c r="DJ78" s="135"/>
      <c r="DK78" s="106"/>
    </row>
    <row r="79" spans="1:116" s="5" customFormat="1" thickBot="1">
      <c r="A79" s="49">
        <v>10</v>
      </c>
      <c r="B79" s="50" t="s">
        <v>42</v>
      </c>
      <c r="C79" s="25">
        <v>0</v>
      </c>
      <c r="D79" s="25">
        <v>0</v>
      </c>
      <c r="E79" s="106"/>
      <c r="F79" s="106"/>
      <c r="G79" s="135"/>
      <c r="H79" s="135"/>
      <c r="I79" s="135"/>
      <c r="J79" s="135"/>
      <c r="K79" s="106"/>
      <c r="X79" s="50" t="s">
        <v>42</v>
      </c>
      <c r="Y79" s="140">
        <v>354.99</v>
      </c>
      <c r="Z79" s="141">
        <v>1285.32</v>
      </c>
      <c r="AA79" s="106"/>
      <c r="AB79" s="106"/>
      <c r="AC79" s="135"/>
      <c r="AD79" s="135"/>
      <c r="AE79" s="135"/>
      <c r="AF79" s="135"/>
      <c r="AG79" s="106"/>
      <c r="CF79" s="50" t="s">
        <v>42</v>
      </c>
      <c r="CG79" s="64">
        <f t="shared" ca="1" si="10"/>
        <v>3.5499000000000001E-12</v>
      </c>
      <c r="CH79" s="68">
        <f t="shared" ca="1" si="10"/>
        <v>1.2853199999999999E-11</v>
      </c>
      <c r="CI79" s="106"/>
      <c r="CJ79" s="106"/>
      <c r="CK79" s="135"/>
      <c r="CL79" s="135"/>
      <c r="CM79" s="135"/>
      <c r="CN79" s="135"/>
      <c r="CO79" s="106"/>
      <c r="DB79" s="50" t="s">
        <v>42</v>
      </c>
      <c r="DC79" s="114">
        <f t="shared" ca="1" si="11"/>
        <v>198.091913139225</v>
      </c>
      <c r="DD79" s="114">
        <f t="shared" ca="1" si="11"/>
        <v>717.23569057187149</v>
      </c>
      <c r="DE79" s="106"/>
      <c r="DF79" s="106"/>
      <c r="DG79" s="135"/>
      <c r="DH79" s="135"/>
      <c r="DI79" s="135"/>
      <c r="DJ79" s="135"/>
      <c r="DK79" s="106"/>
    </row>
    <row r="80" spans="1:116" s="5" customFormat="1" thickBot="1">
      <c r="A80" s="49">
        <v>20</v>
      </c>
      <c r="B80" s="50" t="s">
        <v>47</v>
      </c>
      <c r="C80" s="25">
        <v>0</v>
      </c>
      <c r="D80" s="25">
        <v>0</v>
      </c>
      <c r="E80" s="106"/>
      <c r="F80" s="106"/>
      <c r="G80" s="135"/>
      <c r="H80" s="135"/>
      <c r="I80" s="135"/>
      <c r="J80" s="135"/>
      <c r="K80" s="106"/>
      <c r="X80" s="50" t="s">
        <v>47</v>
      </c>
      <c r="Y80" s="140">
        <v>477.41</v>
      </c>
      <c r="Z80" s="141">
        <v>1713.76</v>
      </c>
      <c r="AA80" s="106"/>
      <c r="AB80" s="106"/>
      <c r="AC80" s="135"/>
      <c r="AD80" s="135"/>
      <c r="AE80" s="135"/>
      <c r="AF80" s="135"/>
      <c r="AG80" s="106"/>
      <c r="CF80" s="50" t="s">
        <v>47</v>
      </c>
      <c r="CG80" s="64">
        <f t="shared" ca="1" si="10"/>
        <v>4.7741E-12</v>
      </c>
      <c r="CH80" s="68">
        <f t="shared" ca="1" si="10"/>
        <v>1.7137599999999999E-11</v>
      </c>
      <c r="CI80" s="106"/>
      <c r="CJ80" s="106"/>
      <c r="CK80" s="135"/>
      <c r="CL80" s="135"/>
      <c r="CM80" s="135"/>
      <c r="CN80" s="135"/>
      <c r="CO80" s="106"/>
      <c r="DB80" s="50" t="s">
        <v>47</v>
      </c>
      <c r="DC80" s="114">
        <f t="shared" ca="1" si="11"/>
        <v>266.40485718413873</v>
      </c>
      <c r="DD80" s="114">
        <f t="shared" ca="1" si="11"/>
        <v>956.3142540958288</v>
      </c>
      <c r="DE80" s="106"/>
      <c r="DF80" s="106"/>
      <c r="DG80" s="135"/>
      <c r="DH80" s="135"/>
      <c r="DI80" s="135"/>
      <c r="DJ80" s="135"/>
      <c r="DK80" s="106"/>
    </row>
    <row r="81" spans="1:115" s="5" customFormat="1" thickBot="1">
      <c r="A81" s="49">
        <v>30</v>
      </c>
      <c r="B81" s="50" t="s">
        <v>48</v>
      </c>
      <c r="C81" s="25">
        <v>0</v>
      </c>
      <c r="D81" s="25">
        <v>0</v>
      </c>
      <c r="E81" s="106"/>
      <c r="F81" s="106"/>
      <c r="G81" s="135"/>
      <c r="H81" s="135"/>
      <c r="I81" s="135"/>
      <c r="J81" s="135"/>
      <c r="K81" s="106"/>
      <c r="X81" s="50" t="s">
        <v>48</v>
      </c>
      <c r="Y81" s="140">
        <v>587.58000000000004</v>
      </c>
      <c r="Z81" s="141">
        <v>2056.52</v>
      </c>
      <c r="AA81" s="106"/>
      <c r="AB81" s="106"/>
      <c r="AC81" s="135"/>
      <c r="AD81" s="135"/>
      <c r="AE81" s="135"/>
      <c r="AF81" s="135"/>
      <c r="AG81" s="106"/>
      <c r="CF81" s="50" t="s">
        <v>48</v>
      </c>
      <c r="CG81" s="64">
        <f t="shared" ca="1" si="10"/>
        <v>5.8758000000000005E-12</v>
      </c>
      <c r="CH81" s="68">
        <f t="shared" ca="1" si="10"/>
        <v>2.0565200000000001E-11</v>
      </c>
      <c r="CI81" s="106"/>
      <c r="CJ81" s="106"/>
      <c r="CK81" s="135"/>
      <c r="CL81" s="135"/>
      <c r="CM81" s="135"/>
      <c r="CN81" s="135"/>
      <c r="CO81" s="106"/>
      <c r="DB81" s="50" t="s">
        <v>48</v>
      </c>
      <c r="DC81" s="114">
        <f t="shared" ca="1" si="11"/>
        <v>327.88204265569692</v>
      </c>
      <c r="DD81" s="114">
        <f t="shared" ca="1" si="11"/>
        <v>1147.5815690838588</v>
      </c>
      <c r="DE81" s="106"/>
      <c r="DF81" s="106"/>
      <c r="DG81" s="135"/>
      <c r="DH81" s="135"/>
      <c r="DI81" s="135"/>
      <c r="DJ81" s="135"/>
      <c r="DK81" s="106"/>
    </row>
    <row r="82" spans="1:115" s="5" customFormat="1" thickBot="1">
      <c r="A82" s="49">
        <v>40</v>
      </c>
      <c r="B82" s="50" t="s">
        <v>50</v>
      </c>
      <c r="C82" s="25">
        <v>0</v>
      </c>
      <c r="D82" s="25">
        <v>0</v>
      </c>
      <c r="E82" s="106"/>
      <c r="F82" s="106"/>
      <c r="G82" s="135"/>
      <c r="H82" s="135"/>
      <c r="I82" s="135"/>
      <c r="J82" s="135"/>
      <c r="K82" s="106"/>
      <c r="X82" s="50" t="s">
        <v>50</v>
      </c>
      <c r="Y82" s="140">
        <v>685.51</v>
      </c>
      <c r="Z82" s="141">
        <v>2203.41</v>
      </c>
      <c r="AA82" s="106"/>
      <c r="AB82" s="106"/>
      <c r="AC82" s="135"/>
      <c r="AD82" s="135"/>
      <c r="AE82" s="135"/>
      <c r="AF82" s="135"/>
      <c r="AG82" s="106"/>
      <c r="CF82" s="50" t="s">
        <v>50</v>
      </c>
      <c r="CG82" s="64">
        <f t="shared" ca="1" si="10"/>
        <v>6.8550999999999997E-12</v>
      </c>
      <c r="CH82" s="68">
        <f t="shared" ca="1" si="10"/>
        <v>2.2034099999999999E-11</v>
      </c>
      <c r="CI82" s="106"/>
      <c r="CJ82" s="106"/>
      <c r="CK82" s="135"/>
      <c r="CL82" s="135"/>
      <c r="CM82" s="135"/>
      <c r="CN82" s="135"/>
      <c r="CO82" s="106"/>
      <c r="DB82" s="50" t="s">
        <v>50</v>
      </c>
      <c r="DC82" s="114">
        <f t="shared" ca="1" si="11"/>
        <v>382.52904976497967</v>
      </c>
      <c r="DD82" s="114">
        <f t="shared" ca="1" si="11"/>
        <v>1229.5492896422427</v>
      </c>
      <c r="DE82" s="106"/>
      <c r="DF82" s="106"/>
      <c r="DG82" s="135"/>
      <c r="DH82" s="135"/>
      <c r="DI82" s="135"/>
      <c r="DJ82" s="135"/>
      <c r="DK82" s="106"/>
    </row>
    <row r="83" spans="1:115" s="5" customFormat="1" thickBot="1">
      <c r="A83" s="49">
        <v>50</v>
      </c>
      <c r="B83" s="50" t="s">
        <v>98</v>
      </c>
      <c r="C83" s="25">
        <v>0</v>
      </c>
      <c r="D83" s="25">
        <v>0</v>
      </c>
      <c r="E83" s="106"/>
      <c r="F83" s="106"/>
      <c r="G83" s="135"/>
      <c r="H83" s="135"/>
      <c r="I83" s="135"/>
      <c r="J83" s="135"/>
      <c r="K83" s="106"/>
      <c r="X83" s="50" t="s">
        <v>98</v>
      </c>
      <c r="Y83" s="140">
        <v>771.19</v>
      </c>
      <c r="Z83" s="141">
        <v>2448.23</v>
      </c>
      <c r="AA83" s="106"/>
      <c r="AB83" s="106"/>
      <c r="AC83" s="135"/>
      <c r="AD83" s="135"/>
      <c r="AE83" s="135"/>
      <c r="AF83" s="135"/>
      <c r="AG83" s="106"/>
      <c r="CF83" s="50" t="s">
        <v>98</v>
      </c>
      <c r="CG83" s="64">
        <f t="shared" ca="1" si="10"/>
        <v>7.7118999999999999E-12</v>
      </c>
      <c r="CH83" s="68">
        <f t="shared" ca="1" si="10"/>
        <v>2.4482299999999999E-11</v>
      </c>
      <c r="CI83" s="106"/>
      <c r="CJ83" s="106"/>
      <c r="CK83" s="135"/>
      <c r="CL83" s="135"/>
      <c r="CM83" s="135"/>
      <c r="CN83" s="135"/>
      <c r="CO83" s="106"/>
      <c r="DB83" s="50" t="s">
        <v>98</v>
      </c>
      <c r="DC83" s="114">
        <f t="shared" ca="1" si="11"/>
        <v>430.34029830090685</v>
      </c>
      <c r="DD83" s="114">
        <f t="shared" ca="1" si="11"/>
        <v>1366.1640173099095</v>
      </c>
      <c r="DE83" s="106"/>
      <c r="DF83" s="106"/>
      <c r="DG83" s="135"/>
      <c r="DH83" s="135"/>
      <c r="DI83" s="135"/>
      <c r="DJ83" s="135"/>
      <c r="DK83" s="106"/>
    </row>
    <row r="84" spans="1:115" s="5" customFormat="1" thickBot="1">
      <c r="A84" s="49">
        <v>60</v>
      </c>
      <c r="B84" s="50" t="s">
        <v>99</v>
      </c>
      <c r="C84" s="25">
        <v>0</v>
      </c>
      <c r="D84" s="25">
        <v>0</v>
      </c>
      <c r="E84" s="106"/>
      <c r="F84" s="106"/>
      <c r="G84" s="135"/>
      <c r="H84" s="135"/>
      <c r="I84" s="135"/>
      <c r="J84" s="135"/>
      <c r="K84" s="106"/>
      <c r="X84" s="50" t="s">
        <v>99</v>
      </c>
      <c r="Y84" s="140">
        <v>844.64</v>
      </c>
      <c r="Z84" s="141">
        <v>2631.85</v>
      </c>
      <c r="AA84" s="106"/>
      <c r="AB84" s="106"/>
      <c r="AC84" s="135"/>
      <c r="AD84" s="135"/>
      <c r="AE84" s="135"/>
      <c r="AF84" s="135"/>
      <c r="AG84" s="106"/>
      <c r="CF84" s="50" t="s">
        <v>99</v>
      </c>
      <c r="CG84" s="64">
        <f t="shared" ca="1" si="10"/>
        <v>8.4464E-12</v>
      </c>
      <c r="CH84" s="68">
        <f t="shared" ca="1" si="10"/>
        <v>2.6318499999999999E-11</v>
      </c>
      <c r="CI84" s="106"/>
      <c r="CJ84" s="106"/>
      <c r="CK84" s="135"/>
      <c r="CL84" s="135"/>
      <c r="CM84" s="135"/>
      <c r="CN84" s="135"/>
      <c r="CO84" s="106"/>
      <c r="DB84" s="50" t="s">
        <v>99</v>
      </c>
      <c r="DC84" s="114">
        <f t="shared" ca="1" si="11"/>
        <v>471.32694868563902</v>
      </c>
      <c r="DD84" s="114">
        <f t="shared" ca="1" si="11"/>
        <v>1468.6278531661999</v>
      </c>
      <c r="DE84" s="106"/>
      <c r="DF84" s="106"/>
      <c r="DG84" s="135"/>
      <c r="DH84" s="135"/>
      <c r="DI84" s="135"/>
      <c r="DJ84" s="135"/>
      <c r="DK84" s="106"/>
    </row>
    <row r="85" spans="1:115" s="5" customFormat="1" thickBot="1">
      <c r="A85" s="49">
        <v>100</v>
      </c>
      <c r="B85" s="50" t="s">
        <v>100</v>
      </c>
      <c r="C85" s="25">
        <v>0</v>
      </c>
      <c r="D85" s="25">
        <v>0</v>
      </c>
      <c r="E85" s="106"/>
      <c r="F85" s="106"/>
      <c r="G85" s="135"/>
      <c r="H85" s="135"/>
      <c r="I85" s="135"/>
      <c r="J85" s="135"/>
      <c r="K85" s="106"/>
      <c r="X85" s="50" t="s">
        <v>100</v>
      </c>
      <c r="Y85" s="140">
        <v>1077.22</v>
      </c>
      <c r="Z85" s="141">
        <v>3182.7</v>
      </c>
      <c r="AA85" s="106"/>
      <c r="AB85" s="106"/>
      <c r="AC85" s="135"/>
      <c r="AD85" s="135"/>
      <c r="AE85" s="135"/>
      <c r="AF85" s="135"/>
      <c r="AG85" s="106"/>
      <c r="CF85" s="50" t="s">
        <v>100</v>
      </c>
      <c r="CG85" s="64">
        <f t="shared" ca="1" si="10"/>
        <v>1.07722E-11</v>
      </c>
      <c r="CH85" s="68">
        <f t="shared" ca="1" si="10"/>
        <v>3.1826999999999995E-11</v>
      </c>
      <c r="CI85" s="106"/>
      <c r="CJ85" s="106"/>
      <c r="CK85" s="135"/>
      <c r="CL85" s="135"/>
      <c r="CM85" s="135"/>
      <c r="CN85" s="135"/>
      <c r="CO85" s="106"/>
      <c r="DB85" s="50" t="s">
        <v>100</v>
      </c>
      <c r="DC85" s="114">
        <f t="shared" ca="1" si="11"/>
        <v>601.11149799103066</v>
      </c>
      <c r="DD85" s="114">
        <f t="shared" ca="1" si="11"/>
        <v>1776.0137805239901</v>
      </c>
      <c r="DE85" s="106"/>
      <c r="DF85" s="106"/>
      <c r="DG85" s="135"/>
      <c r="DH85" s="135"/>
      <c r="DI85" s="135"/>
      <c r="DJ85" s="135"/>
      <c r="DK85" s="106"/>
    </row>
    <row r="86" spans="1:115" s="5" customFormat="1" thickBot="1">
      <c r="A86" s="49">
        <v>200</v>
      </c>
      <c r="B86" s="50" t="s">
        <v>62</v>
      </c>
      <c r="C86" s="25">
        <v>0</v>
      </c>
      <c r="D86" s="25">
        <v>0</v>
      </c>
      <c r="E86" s="106"/>
      <c r="F86" s="106"/>
      <c r="G86" s="135"/>
      <c r="H86" s="135"/>
      <c r="I86" s="135"/>
      <c r="J86" s="135"/>
      <c r="K86" s="106"/>
      <c r="X86" s="50" t="s">
        <v>62</v>
      </c>
      <c r="Y86" s="140">
        <v>1248.5999999999999</v>
      </c>
      <c r="Z86" s="141">
        <v>3427.53</v>
      </c>
      <c r="AA86" s="106"/>
      <c r="AB86" s="106"/>
      <c r="AC86" s="135"/>
      <c r="AD86" s="135"/>
      <c r="AE86" s="135"/>
      <c r="AF86" s="135"/>
      <c r="AG86" s="106"/>
      <c r="CF86" s="50" t="s">
        <v>62</v>
      </c>
      <c r="CG86" s="64">
        <f t="shared" ca="1" si="10"/>
        <v>1.2485999999999998E-11</v>
      </c>
      <c r="CH86" s="68">
        <f t="shared" ca="1" si="10"/>
        <v>3.4275300000000004E-11</v>
      </c>
      <c r="CI86" s="106"/>
      <c r="CJ86" s="106"/>
      <c r="CK86" s="135"/>
      <c r="CL86" s="135"/>
      <c r="CM86" s="135"/>
      <c r="CN86" s="135"/>
      <c r="CO86" s="106"/>
      <c r="DB86" s="50" t="s">
        <v>62</v>
      </c>
      <c r="DC86" s="114">
        <f t="shared" ca="1" si="11"/>
        <v>696.74515548504553</v>
      </c>
      <c r="DD86" s="114">
        <f t="shared" ca="1" si="11"/>
        <v>1912.6340884027379</v>
      </c>
      <c r="DE86" s="106"/>
      <c r="DF86" s="106"/>
      <c r="DG86" s="135"/>
      <c r="DH86" s="135"/>
      <c r="DI86" s="135"/>
      <c r="DJ86" s="135"/>
      <c r="DK86" s="106"/>
    </row>
    <row r="87" spans="1:115" s="5" customFormat="1" thickBot="1">
      <c r="A87" s="49">
        <v>300</v>
      </c>
      <c r="B87" s="50" t="s">
        <v>63</v>
      </c>
      <c r="C87" s="25">
        <v>0</v>
      </c>
      <c r="D87" s="25">
        <v>0</v>
      </c>
      <c r="E87" s="106"/>
      <c r="F87" s="106"/>
      <c r="G87" s="135"/>
      <c r="H87" s="135"/>
      <c r="I87" s="135"/>
      <c r="J87" s="135"/>
      <c r="K87" s="106"/>
      <c r="X87" s="50" t="s">
        <v>63</v>
      </c>
      <c r="Y87" s="140">
        <v>1419.97</v>
      </c>
      <c r="Z87" s="141">
        <v>3672.35</v>
      </c>
      <c r="AA87" s="106"/>
      <c r="AB87" s="106"/>
      <c r="AC87" s="135"/>
      <c r="AD87" s="135"/>
      <c r="AE87" s="135"/>
      <c r="AF87" s="135"/>
      <c r="AG87" s="106"/>
      <c r="CF87" s="50" t="s">
        <v>63</v>
      </c>
      <c r="CG87" s="64">
        <f t="shared" ca="1" si="10"/>
        <v>1.41997E-11</v>
      </c>
      <c r="CH87" s="68">
        <f t="shared" ca="1" si="10"/>
        <v>3.6723500000000001E-11</v>
      </c>
      <c r="CI87" s="106"/>
      <c r="CJ87" s="106"/>
      <c r="CK87" s="135"/>
      <c r="CL87" s="135"/>
      <c r="CM87" s="135"/>
      <c r="CN87" s="135"/>
      <c r="CO87" s="106"/>
      <c r="DB87" s="50" t="s">
        <v>63</v>
      </c>
      <c r="DC87" s="114">
        <f t="shared" ca="1" si="11"/>
        <v>792.3732327679802</v>
      </c>
      <c r="DD87" s="114">
        <f t="shared" ca="1" si="11"/>
        <v>2049.2488160704047</v>
      </c>
      <c r="DE87" s="106"/>
      <c r="DF87" s="106"/>
      <c r="DG87" s="135"/>
      <c r="DH87" s="135"/>
      <c r="DI87" s="135"/>
      <c r="DJ87" s="135"/>
      <c r="DK87" s="106"/>
    </row>
    <row r="88" spans="1:115" s="5" customFormat="1" thickBot="1">
      <c r="A88" s="49">
        <v>400</v>
      </c>
      <c r="B88" s="50" t="s">
        <v>64</v>
      </c>
      <c r="C88" s="25">
        <v>0</v>
      </c>
      <c r="D88" s="25">
        <v>0</v>
      </c>
      <c r="E88" s="106"/>
      <c r="F88" s="106"/>
      <c r="G88" s="135"/>
      <c r="H88" s="135"/>
      <c r="I88" s="135"/>
      <c r="J88" s="135"/>
      <c r="K88" s="106"/>
      <c r="X88" s="50" t="s">
        <v>64</v>
      </c>
      <c r="Y88" s="140">
        <v>1591.35</v>
      </c>
      <c r="Z88" s="141">
        <v>3917.17</v>
      </c>
      <c r="AA88" s="106"/>
      <c r="AB88" s="106"/>
      <c r="AC88" s="135"/>
      <c r="AD88" s="135"/>
      <c r="AE88" s="135"/>
      <c r="AF88" s="135"/>
      <c r="AG88" s="106"/>
      <c r="CF88" s="50" t="s">
        <v>64</v>
      </c>
      <c r="CG88" s="64">
        <f t="shared" ca="1" si="10"/>
        <v>1.5913499999999998E-11</v>
      </c>
      <c r="CH88" s="68">
        <f t="shared" ca="1" si="10"/>
        <v>3.9171699999999998E-11</v>
      </c>
      <c r="CI88" s="106"/>
      <c r="CJ88" s="106"/>
      <c r="CK88" s="135"/>
      <c r="CL88" s="135"/>
      <c r="CM88" s="135"/>
      <c r="CN88" s="135"/>
      <c r="CO88" s="106"/>
      <c r="DB88" s="50" t="s">
        <v>64</v>
      </c>
      <c r="DC88" s="114">
        <f t="shared" ca="1" si="11"/>
        <v>888.00689026199507</v>
      </c>
      <c r="DD88" s="114">
        <f t="shared" ca="1" si="11"/>
        <v>2185.8635437380717</v>
      </c>
      <c r="DE88" s="106"/>
      <c r="DF88" s="106"/>
      <c r="DG88" s="135"/>
      <c r="DH88" s="135"/>
      <c r="DI88" s="135"/>
      <c r="DJ88" s="135"/>
      <c r="DK88" s="106"/>
    </row>
    <row r="89" spans="1:115" s="5" customFormat="1" thickBot="1">
      <c r="A89" s="49">
        <v>500</v>
      </c>
      <c r="B89" s="50" t="s">
        <v>65</v>
      </c>
      <c r="C89" s="25">
        <v>0</v>
      </c>
      <c r="D89" s="25">
        <v>0</v>
      </c>
      <c r="E89" s="106"/>
      <c r="F89" s="106"/>
      <c r="G89" s="135"/>
      <c r="H89" s="135"/>
      <c r="I89" s="135"/>
      <c r="J89" s="135"/>
      <c r="K89" s="106"/>
      <c r="X89" s="50" t="s">
        <v>65</v>
      </c>
      <c r="Y89" s="140">
        <v>1762.73</v>
      </c>
      <c r="Z89" s="141">
        <v>4100.79</v>
      </c>
      <c r="AA89" s="106"/>
      <c r="AB89" s="106"/>
      <c r="AC89" s="135"/>
      <c r="AD89" s="135"/>
      <c r="AE89" s="135"/>
      <c r="AF89" s="135"/>
      <c r="AG89" s="106"/>
      <c r="CF89" s="50" t="s">
        <v>65</v>
      </c>
      <c r="CG89" s="64">
        <f t="shared" ca="1" si="10"/>
        <v>1.76273E-11</v>
      </c>
      <c r="CH89" s="68">
        <f t="shared" ca="1" si="10"/>
        <v>4.1007899999999999E-11</v>
      </c>
      <c r="CI89" s="106"/>
      <c r="CJ89" s="106"/>
      <c r="CK89" s="135"/>
      <c r="CL89" s="135"/>
      <c r="CM89" s="135"/>
      <c r="CN89" s="135"/>
      <c r="CO89" s="106"/>
      <c r="DB89" s="50" t="s">
        <v>65</v>
      </c>
      <c r="DC89" s="114">
        <f t="shared" ca="1" si="11"/>
        <v>983.64054775601028</v>
      </c>
      <c r="DD89" s="114">
        <f t="shared" ca="1" si="11"/>
        <v>2288.3273795943614</v>
      </c>
      <c r="DE89" s="106"/>
      <c r="DF89" s="106"/>
      <c r="DG89" s="135"/>
      <c r="DH89" s="135"/>
      <c r="DI89" s="135"/>
      <c r="DJ89" s="135"/>
      <c r="DK89" s="106"/>
    </row>
    <row r="90" spans="1:115" s="5" customFormat="1" thickBot="1">
      <c r="A90" s="49">
        <v>600</v>
      </c>
      <c r="B90" s="50" t="s">
        <v>66</v>
      </c>
      <c r="C90" s="25">
        <v>0</v>
      </c>
      <c r="D90" s="25">
        <v>0</v>
      </c>
      <c r="E90" s="106"/>
      <c r="F90" s="106"/>
      <c r="G90" s="135"/>
      <c r="H90" s="135"/>
      <c r="I90" s="135"/>
      <c r="J90" s="135"/>
      <c r="K90" s="106"/>
      <c r="X90" s="50" t="s">
        <v>66</v>
      </c>
      <c r="Y90" s="140">
        <v>1934.1</v>
      </c>
      <c r="Z90" s="141">
        <v>4284.41</v>
      </c>
      <c r="AA90" s="106"/>
      <c r="AB90" s="106"/>
      <c r="AC90" s="135"/>
      <c r="AD90" s="135"/>
      <c r="AE90" s="135"/>
      <c r="AF90" s="135"/>
      <c r="AG90" s="106"/>
      <c r="CF90" s="50" t="s">
        <v>66</v>
      </c>
      <c r="CG90" s="64">
        <f t="shared" ca="1" si="10"/>
        <v>1.9341E-11</v>
      </c>
      <c r="CH90" s="68">
        <f t="shared" ca="1" si="10"/>
        <v>4.2844099999999999E-11</v>
      </c>
      <c r="CI90" s="106"/>
      <c r="CJ90" s="106"/>
      <c r="CK90" s="135"/>
      <c r="CL90" s="135"/>
      <c r="CM90" s="135"/>
      <c r="CN90" s="135"/>
      <c r="CO90" s="106"/>
      <c r="DB90" s="50" t="s">
        <v>66</v>
      </c>
      <c r="DC90" s="114">
        <f t="shared" ca="1" si="11"/>
        <v>1079.2686250389449</v>
      </c>
      <c r="DD90" s="114">
        <f t="shared" ca="1" si="11"/>
        <v>2390.7912154506521</v>
      </c>
      <c r="DE90" s="106"/>
      <c r="DF90" s="106"/>
      <c r="DG90" s="135"/>
      <c r="DH90" s="135"/>
      <c r="DI90" s="135"/>
      <c r="DJ90" s="135"/>
      <c r="DK90" s="106"/>
    </row>
    <row r="91" spans="1:115" s="5" customFormat="1" thickBot="1">
      <c r="A91" s="49">
        <v>700</v>
      </c>
      <c r="B91" s="50" t="s">
        <v>67</v>
      </c>
      <c r="C91" s="25">
        <v>0</v>
      </c>
      <c r="D91" s="25">
        <v>0</v>
      </c>
      <c r="E91" s="106"/>
      <c r="F91" s="106"/>
      <c r="G91" s="135"/>
      <c r="H91" s="135"/>
      <c r="I91" s="135"/>
      <c r="J91" s="135"/>
      <c r="K91" s="106"/>
      <c r="X91" s="50" t="s">
        <v>67</v>
      </c>
      <c r="Y91" s="140">
        <v>2105.48</v>
      </c>
      <c r="Z91" s="141">
        <v>4406.82</v>
      </c>
      <c r="AA91" s="106"/>
      <c r="AB91" s="106"/>
      <c r="AC91" s="135"/>
      <c r="AD91" s="135"/>
      <c r="AE91" s="135"/>
      <c r="AF91" s="135"/>
      <c r="AG91" s="106"/>
      <c r="CF91" s="50" t="s">
        <v>67</v>
      </c>
      <c r="CG91" s="64">
        <f t="shared" ca="1" si="10"/>
        <v>2.10548E-11</v>
      </c>
      <c r="CH91" s="68">
        <f t="shared" ca="1" si="10"/>
        <v>4.4068199999999998E-11</v>
      </c>
      <c r="CI91" s="106"/>
      <c r="CJ91" s="106"/>
      <c r="CK91" s="135"/>
      <c r="CL91" s="135"/>
      <c r="CM91" s="135"/>
      <c r="CN91" s="135"/>
      <c r="CO91" s="106"/>
      <c r="DB91" s="50" t="s">
        <v>67</v>
      </c>
      <c r="DC91" s="114">
        <f t="shared" ca="1" si="11"/>
        <v>1174.9022825329598</v>
      </c>
      <c r="DD91" s="114">
        <f t="shared" ca="1" si="11"/>
        <v>2459.0985792844854</v>
      </c>
      <c r="DE91" s="106"/>
      <c r="DF91" s="106"/>
      <c r="DG91" s="135"/>
      <c r="DH91" s="135"/>
      <c r="DI91" s="135"/>
      <c r="DJ91" s="135"/>
      <c r="DK91" s="106"/>
    </row>
    <row r="92" spans="1:115" s="5" customFormat="1" thickBot="1">
      <c r="A92" s="49">
        <v>1000</v>
      </c>
      <c r="B92" s="50" t="s">
        <v>101</v>
      </c>
      <c r="C92" s="25">
        <v>0</v>
      </c>
      <c r="D92" s="25">
        <v>0</v>
      </c>
      <c r="E92" s="106"/>
      <c r="F92" s="106"/>
      <c r="G92" s="106"/>
      <c r="H92" s="106"/>
      <c r="I92" s="106"/>
      <c r="J92" s="106"/>
      <c r="K92" s="106"/>
      <c r="X92" s="50" t="s">
        <v>101</v>
      </c>
      <c r="Y92" s="140">
        <v>2619.61</v>
      </c>
      <c r="Z92" s="141">
        <v>4774.05</v>
      </c>
      <c r="AA92" s="106"/>
      <c r="AB92" s="106"/>
      <c r="AC92" s="106"/>
      <c r="AD92" s="106"/>
      <c r="AE92" s="106"/>
      <c r="AF92" s="106"/>
      <c r="AG92" s="106"/>
      <c r="CF92" s="50" t="s">
        <v>101</v>
      </c>
      <c r="CG92" s="64">
        <f t="shared" ca="1" si="10"/>
        <v>2.6196100000000001E-11</v>
      </c>
      <c r="CH92" s="68">
        <f t="shared" ca="1" si="10"/>
        <v>4.7740499999999999E-11</v>
      </c>
      <c r="CI92" s="106"/>
      <c r="CJ92" s="106"/>
      <c r="CK92" s="106"/>
      <c r="CL92" s="106"/>
      <c r="CM92" s="106"/>
      <c r="CN92" s="106"/>
      <c r="CO92" s="106"/>
      <c r="DB92" s="50" t="s">
        <v>101</v>
      </c>
      <c r="DC92" s="114">
        <f t="shared" ca="1" si="11"/>
        <v>1461.7976748039246</v>
      </c>
      <c r="DD92" s="114">
        <f t="shared" ca="1" si="11"/>
        <v>2664.0206707859857</v>
      </c>
      <c r="DE92" s="106"/>
      <c r="DF92" s="106"/>
      <c r="DG92" s="106"/>
      <c r="DH92" s="106"/>
      <c r="DI92" s="106"/>
      <c r="DJ92" s="106"/>
      <c r="DK92" s="106"/>
    </row>
    <row r="93" spans="1:115" s="5" customFormat="1" thickBot="1">
      <c r="A93" s="49">
        <v>2000</v>
      </c>
      <c r="B93" s="50" t="s">
        <v>72</v>
      </c>
      <c r="C93" s="25">
        <v>0</v>
      </c>
      <c r="D93" s="25">
        <v>0</v>
      </c>
      <c r="E93" s="106"/>
      <c r="F93" s="106"/>
      <c r="G93" s="106"/>
      <c r="H93" s="106"/>
      <c r="I93" s="106"/>
      <c r="J93" s="106"/>
      <c r="K93" s="106"/>
      <c r="X93" s="50" t="s">
        <v>72</v>
      </c>
      <c r="Y93" s="140">
        <v>3549.94</v>
      </c>
      <c r="Z93" s="141">
        <v>5753.35</v>
      </c>
      <c r="AA93" s="106"/>
      <c r="AB93" s="106"/>
      <c r="AC93" s="106"/>
      <c r="AD93" s="106"/>
      <c r="AE93" s="106"/>
      <c r="AF93" s="106"/>
      <c r="AG93" s="106"/>
      <c r="CF93" s="50" t="s">
        <v>72</v>
      </c>
      <c r="CG93" s="64">
        <f t="shared" ca="1" si="10"/>
        <v>3.5499400000000003E-11</v>
      </c>
      <c r="CH93" s="68">
        <f t="shared" ca="1" si="10"/>
        <v>5.7533500000000005E-11</v>
      </c>
      <c r="CI93" s="106"/>
      <c r="CJ93" s="106"/>
      <c r="CK93" s="106"/>
      <c r="CL93" s="106"/>
      <c r="CM93" s="106"/>
      <c r="CN93" s="106"/>
      <c r="CO93" s="106"/>
      <c r="DB93" s="50" t="s">
        <v>72</v>
      </c>
      <c r="DC93" s="114">
        <f t="shared" ca="1" si="11"/>
        <v>1980.9414522365712</v>
      </c>
      <c r="DD93" s="114">
        <f t="shared" ca="1" si="11"/>
        <v>3210.4907418788143</v>
      </c>
      <c r="DE93" s="106"/>
      <c r="DF93" s="106"/>
      <c r="DG93" s="106"/>
      <c r="DH93" s="106"/>
      <c r="DI93" s="106"/>
      <c r="DJ93" s="106"/>
      <c r="DK93" s="106"/>
    </row>
    <row r="94" spans="1:115" s="5" customFormat="1" thickBot="1">
      <c r="A94" s="49">
        <v>2500</v>
      </c>
      <c r="B94" s="50" t="s">
        <v>73</v>
      </c>
      <c r="C94" s="25">
        <v>0</v>
      </c>
      <c r="D94" s="25">
        <v>0</v>
      </c>
      <c r="E94" s="106"/>
      <c r="F94" s="106"/>
      <c r="G94" s="106"/>
      <c r="H94" s="106"/>
      <c r="I94" s="106"/>
      <c r="J94" s="106"/>
      <c r="K94" s="106"/>
      <c r="X94" s="50" t="s">
        <v>73</v>
      </c>
      <c r="Y94" s="140">
        <v>4284.41</v>
      </c>
      <c r="Z94" s="141">
        <v>6659.19</v>
      </c>
      <c r="AA94" s="106"/>
      <c r="AB94" s="106"/>
      <c r="AC94" s="106"/>
      <c r="AD94" s="106"/>
      <c r="AE94" s="106"/>
      <c r="AF94" s="106"/>
      <c r="AG94" s="106"/>
      <c r="CF94" s="50" t="s">
        <v>73</v>
      </c>
      <c r="CG94" s="64">
        <f t="shared" ca="1" si="10"/>
        <v>4.2844099999999999E-11</v>
      </c>
      <c r="CH94" s="68">
        <f t="shared" ca="1" si="10"/>
        <v>6.6591899999999998E-11</v>
      </c>
      <c r="CI94" s="106"/>
      <c r="CJ94" s="106"/>
      <c r="CK94" s="106"/>
      <c r="CL94" s="106"/>
      <c r="CM94" s="106"/>
      <c r="CN94" s="106"/>
      <c r="CO94" s="106"/>
      <c r="DB94" s="50" t="s">
        <v>73</v>
      </c>
      <c r="DC94" s="114">
        <f t="shared" ca="1" si="11"/>
        <v>2390.7912154506521</v>
      </c>
      <c r="DD94" s="114">
        <f t="shared" ca="1" si="11"/>
        <v>3715.96858237583</v>
      </c>
      <c r="DE94" s="106"/>
      <c r="DF94" s="106"/>
      <c r="DG94" s="106"/>
      <c r="DH94" s="106"/>
      <c r="DI94" s="106"/>
      <c r="DJ94" s="106"/>
      <c r="DK94" s="106"/>
    </row>
    <row r="95" spans="1:115" s="5" customFormat="1" thickBot="1">
      <c r="A95" s="49">
        <v>3000</v>
      </c>
      <c r="B95" s="50" t="s">
        <v>74</v>
      </c>
      <c r="C95" s="25">
        <v>0</v>
      </c>
      <c r="D95" s="25">
        <v>0</v>
      </c>
      <c r="E95" s="106"/>
      <c r="F95" s="106"/>
      <c r="G95" s="106"/>
      <c r="H95" s="106"/>
      <c r="I95" s="106"/>
      <c r="J95" s="106"/>
      <c r="K95" s="106"/>
      <c r="X95" s="50" t="s">
        <v>74</v>
      </c>
      <c r="Y95" s="140">
        <v>4774.05</v>
      </c>
      <c r="Z95" s="141">
        <v>7063.15</v>
      </c>
      <c r="AA95" s="106"/>
      <c r="AB95" s="106"/>
      <c r="AC95" s="106"/>
      <c r="AD95" s="106"/>
      <c r="AE95" s="106"/>
      <c r="AF95" s="106"/>
      <c r="AG95" s="106"/>
      <c r="CF95" s="50" t="s">
        <v>74</v>
      </c>
      <c r="CG95" s="64">
        <f t="shared" ca="1" si="10"/>
        <v>4.7740499999999999E-11</v>
      </c>
      <c r="CH95" s="68">
        <f t="shared" ca="1" si="10"/>
        <v>7.0631499999999993E-11</v>
      </c>
      <c r="CI95" s="106"/>
      <c r="CJ95" s="106"/>
      <c r="CK95" s="106"/>
      <c r="CL95" s="106"/>
      <c r="CM95" s="106"/>
      <c r="CN95" s="106"/>
      <c r="CO95" s="106"/>
      <c r="DB95" s="50" t="s">
        <v>74</v>
      </c>
      <c r="DC95" s="114">
        <f t="shared" ca="1" si="11"/>
        <v>2664.0206707859857</v>
      </c>
      <c r="DD95" s="114">
        <f t="shared" ca="1" si="11"/>
        <v>3941.3867891752352</v>
      </c>
      <c r="DE95" s="106"/>
      <c r="DF95" s="106"/>
      <c r="DG95" s="106"/>
      <c r="DH95" s="106"/>
      <c r="DI95" s="106"/>
      <c r="DJ95" s="106"/>
      <c r="DK95" s="106"/>
    </row>
    <row r="96" spans="1:115" s="5" customFormat="1" thickBot="1">
      <c r="A96" s="49">
        <v>4000</v>
      </c>
      <c r="B96" s="50" t="s">
        <v>75</v>
      </c>
      <c r="C96" s="25">
        <v>0</v>
      </c>
      <c r="D96" s="25">
        <v>0</v>
      </c>
      <c r="E96" s="106"/>
      <c r="F96" s="106"/>
      <c r="G96" s="106"/>
      <c r="H96" s="106"/>
      <c r="I96" s="106"/>
      <c r="J96" s="106"/>
      <c r="K96" s="106"/>
      <c r="X96" s="50" t="s">
        <v>75</v>
      </c>
      <c r="Y96" s="140">
        <v>5508.52</v>
      </c>
      <c r="Z96" s="141">
        <v>7589.52</v>
      </c>
      <c r="AA96" s="106"/>
      <c r="AB96" s="106"/>
      <c r="AC96" s="106"/>
      <c r="AD96" s="106"/>
      <c r="AE96" s="106"/>
      <c r="AF96" s="106"/>
      <c r="AG96" s="106"/>
      <c r="CF96" s="50" t="s">
        <v>75</v>
      </c>
      <c r="CG96" s="64">
        <f t="shared" ca="1" si="10"/>
        <v>5.5085200000000002E-11</v>
      </c>
      <c r="CH96" s="68">
        <f t="shared" ca="1" si="10"/>
        <v>7.5895199999999999E-11</v>
      </c>
      <c r="CI96" s="106"/>
      <c r="CJ96" s="106"/>
      <c r="CK96" s="106"/>
      <c r="CL96" s="106"/>
      <c r="CM96" s="106"/>
      <c r="CN96" s="106"/>
      <c r="CO96" s="106"/>
      <c r="DB96" s="50" t="s">
        <v>75</v>
      </c>
      <c r="DC96" s="114">
        <f t="shared" ca="1" si="11"/>
        <v>3073.8704340000663</v>
      </c>
      <c r="DD96" s="114">
        <f t="shared" ca="1" si="11"/>
        <v>4235.112359808476</v>
      </c>
      <c r="DE96" s="106"/>
      <c r="DF96" s="106"/>
      <c r="DG96" s="106"/>
      <c r="DH96" s="106"/>
      <c r="DI96" s="106"/>
      <c r="DJ96" s="106"/>
      <c r="DK96" s="106"/>
    </row>
    <row r="97" spans="1:115" s="5" customFormat="1" thickBot="1">
      <c r="A97" s="49">
        <v>6000</v>
      </c>
      <c r="B97" s="50" t="s">
        <v>76</v>
      </c>
      <c r="C97" s="25">
        <v>0</v>
      </c>
      <c r="D97" s="25">
        <v>0</v>
      </c>
      <c r="E97" s="106"/>
      <c r="F97" s="106"/>
      <c r="G97" s="106"/>
      <c r="H97" s="106"/>
      <c r="I97" s="106"/>
      <c r="J97" s="106"/>
      <c r="K97" s="106"/>
      <c r="X97" s="50" t="s">
        <v>76</v>
      </c>
      <c r="Y97" s="140">
        <v>6242.99</v>
      </c>
      <c r="Z97" s="141">
        <v>8323.99</v>
      </c>
      <c r="AA97" s="106"/>
      <c r="AB97" s="106"/>
      <c r="AC97" s="106"/>
      <c r="AD97" s="106"/>
      <c r="AE97" s="106"/>
      <c r="AF97" s="106"/>
      <c r="AG97" s="106"/>
      <c r="CF97" s="50" t="s">
        <v>76</v>
      </c>
      <c r="CG97" s="64">
        <f t="shared" ca="1" si="10"/>
        <v>6.2429899999999992E-11</v>
      </c>
      <c r="CH97" s="68">
        <f t="shared" ca="1" si="10"/>
        <v>8.3239899999999996E-11</v>
      </c>
      <c r="CI97" s="106"/>
      <c r="CJ97" s="106"/>
      <c r="CK97" s="106"/>
      <c r="CL97" s="106"/>
      <c r="CM97" s="106"/>
      <c r="CN97" s="106"/>
      <c r="CO97" s="106"/>
      <c r="DB97" s="50" t="s">
        <v>76</v>
      </c>
      <c r="DC97" s="114">
        <f t="shared" ca="1" si="11"/>
        <v>3483.7201972141474</v>
      </c>
      <c r="DD97" s="114">
        <f t="shared" ca="1" si="11"/>
        <v>4644.9621230225566</v>
      </c>
      <c r="DE97" s="106"/>
      <c r="DF97" s="106"/>
      <c r="DG97" s="106"/>
      <c r="DH97" s="106"/>
      <c r="DI97" s="106"/>
      <c r="DJ97" s="106"/>
      <c r="DK97" s="106"/>
    </row>
    <row r="98" spans="1:115" s="5" customFormat="1" thickBot="1">
      <c r="A98" s="49">
        <v>10000</v>
      </c>
      <c r="B98" s="95" t="s">
        <v>102</v>
      </c>
      <c r="C98" s="25">
        <v>0</v>
      </c>
      <c r="D98" s="25">
        <v>0</v>
      </c>
      <c r="E98" s="106"/>
      <c r="F98" s="106"/>
      <c r="G98" s="106"/>
      <c r="H98" s="106"/>
      <c r="I98" s="106"/>
      <c r="J98" s="106"/>
      <c r="K98" s="106"/>
      <c r="X98" s="95" t="s">
        <v>102</v>
      </c>
      <c r="Y98" s="142">
        <v>7344.7</v>
      </c>
      <c r="Z98" s="143">
        <v>9217.59</v>
      </c>
      <c r="AA98" s="106"/>
      <c r="AB98" s="106"/>
      <c r="AC98" s="106"/>
      <c r="AD98" s="106"/>
      <c r="AE98" s="106"/>
      <c r="AF98" s="106"/>
      <c r="AG98" s="106"/>
      <c r="CF98" s="95" t="s">
        <v>102</v>
      </c>
      <c r="CG98" s="99">
        <f t="shared" ca="1" si="10"/>
        <v>7.3447000000000002E-11</v>
      </c>
      <c r="CH98" s="103">
        <f t="shared" ca="1" si="10"/>
        <v>9.2175899999999997E-11</v>
      </c>
      <c r="CI98" s="106"/>
      <c r="CJ98" s="106"/>
      <c r="CK98" s="106"/>
      <c r="CL98" s="106"/>
      <c r="CM98" s="106"/>
      <c r="CN98" s="106"/>
      <c r="CO98" s="106"/>
      <c r="DB98" s="95" t="s">
        <v>102</v>
      </c>
      <c r="DC98" s="114">
        <f t="shared" ca="1" si="11"/>
        <v>4098.4976321408094</v>
      </c>
      <c r="DD98" s="114">
        <f t="shared" ca="1" si="11"/>
        <v>5143.6097851572968</v>
      </c>
      <c r="DE98" s="106"/>
      <c r="DF98" s="106"/>
      <c r="DG98" s="106"/>
      <c r="DH98" s="106"/>
      <c r="DI98" s="106"/>
      <c r="DJ98" s="106"/>
      <c r="DK98" s="106"/>
    </row>
    <row r="99" spans="1:115" s="5" customFormat="1" ht="11.25">
      <c r="C99" s="106"/>
      <c r="D99" s="106"/>
      <c r="E99" s="106"/>
      <c r="F99" s="106"/>
      <c r="G99" s="106"/>
      <c r="H99" s="106"/>
      <c r="I99" s="106"/>
      <c r="J99" s="106"/>
      <c r="K99" s="106"/>
      <c r="Y99" s="106"/>
      <c r="Z99" s="106"/>
      <c r="AA99" s="106"/>
      <c r="AB99" s="106"/>
      <c r="AC99" s="106"/>
      <c r="AD99" s="106"/>
      <c r="AE99" s="106"/>
      <c r="AF99" s="106"/>
      <c r="AG99" s="106"/>
      <c r="CG99" s="106"/>
      <c r="CH99" s="106"/>
      <c r="CI99" s="106"/>
      <c r="CJ99" s="106"/>
      <c r="CK99" s="106"/>
      <c r="CL99" s="106"/>
      <c r="CM99" s="106"/>
      <c r="CN99" s="106"/>
      <c r="CO99" s="106"/>
      <c r="DC99" s="106"/>
      <c r="DD99" s="106"/>
      <c r="DE99" s="106"/>
      <c r="DF99" s="106"/>
      <c r="DG99" s="106"/>
      <c r="DH99" s="106"/>
      <c r="DI99" s="106"/>
      <c r="DJ99" s="106"/>
      <c r="DK99" s="106"/>
    </row>
    <row r="100" spans="1:115" s="5" customFormat="1" ht="11.25">
      <c r="C100" s="106"/>
      <c r="D100" s="106"/>
      <c r="E100" s="106"/>
      <c r="F100" s="106"/>
      <c r="G100" s="106"/>
      <c r="H100" s="106"/>
      <c r="I100" s="106"/>
      <c r="J100" s="106"/>
      <c r="K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CG100" s="106"/>
      <c r="CH100" s="106"/>
      <c r="CI100" s="106"/>
      <c r="CJ100" s="106"/>
      <c r="CK100" s="106"/>
      <c r="CL100" s="106"/>
      <c r="CM100" s="106"/>
      <c r="CN100" s="106"/>
      <c r="CO100" s="106"/>
      <c r="DC100" s="106"/>
      <c r="DD100" s="106"/>
      <c r="DE100" s="106"/>
      <c r="DF100" s="106"/>
      <c r="DG100" s="106"/>
      <c r="DH100" s="106"/>
      <c r="DI100" s="106"/>
      <c r="DJ100" s="106"/>
      <c r="DK100" s="106"/>
    </row>
    <row r="101" spans="1:115" s="5" customFormat="1" ht="14.25" customHeight="1">
      <c r="B101" s="134" t="s">
        <v>103</v>
      </c>
      <c r="C101" s="134"/>
      <c r="D101" s="134"/>
      <c r="E101" s="106"/>
      <c r="F101" s="106"/>
      <c r="G101" s="106"/>
      <c r="H101" s="106"/>
      <c r="I101" s="106"/>
      <c r="J101" s="106"/>
      <c r="K101" s="106"/>
      <c r="X101" s="134" t="s">
        <v>103</v>
      </c>
      <c r="Y101" s="134"/>
      <c r="Z101" s="134"/>
      <c r="AA101" s="106"/>
      <c r="AB101" s="106"/>
      <c r="AC101" s="106"/>
      <c r="AD101" s="106"/>
      <c r="AE101" s="106"/>
      <c r="AF101" s="106"/>
      <c r="AG101" s="106"/>
      <c r="CF101" s="134" t="s">
        <v>103</v>
      </c>
      <c r="CG101" s="134"/>
      <c r="CH101" s="134"/>
      <c r="CI101" s="106"/>
      <c r="CJ101" s="106"/>
      <c r="CK101" s="106"/>
      <c r="CL101" s="106"/>
      <c r="CM101" s="106"/>
      <c r="CN101" s="106"/>
      <c r="CO101" s="106"/>
      <c r="DB101" s="134" t="s">
        <v>103</v>
      </c>
      <c r="DC101" s="134"/>
      <c r="DD101" s="134"/>
      <c r="DE101" s="106"/>
      <c r="DF101" s="106"/>
      <c r="DG101" s="106"/>
      <c r="DH101" s="106"/>
      <c r="DI101" s="106"/>
      <c r="DJ101" s="106"/>
      <c r="DK101" s="106"/>
    </row>
    <row r="102" spans="1:115" s="5" customFormat="1" ht="22.5">
      <c r="B102" s="144"/>
      <c r="C102" s="136" t="s">
        <v>104</v>
      </c>
      <c r="D102" s="136" t="s">
        <v>105</v>
      </c>
      <c r="E102" s="106"/>
      <c r="F102" s="106"/>
      <c r="G102" s="106"/>
      <c r="H102" s="106"/>
      <c r="I102" s="106"/>
      <c r="J102" s="106"/>
      <c r="K102" s="106"/>
      <c r="X102" s="144"/>
      <c r="Y102" s="136" t="s">
        <v>104</v>
      </c>
      <c r="Z102" s="136" t="s">
        <v>105</v>
      </c>
      <c r="AA102" s="106"/>
      <c r="AB102" s="106"/>
      <c r="AC102" s="106"/>
      <c r="AD102" s="106"/>
      <c r="AE102" s="106"/>
      <c r="AF102" s="106"/>
      <c r="AG102" s="106"/>
      <c r="CF102" s="144"/>
      <c r="CG102" s="136" t="s">
        <v>104</v>
      </c>
      <c r="CH102" s="136" t="s">
        <v>105</v>
      </c>
      <c r="CI102" s="106"/>
      <c r="CJ102" s="106"/>
      <c r="CK102" s="106"/>
      <c r="CL102" s="106"/>
      <c r="CM102" s="106"/>
      <c r="CN102" s="106"/>
      <c r="CO102" s="106"/>
      <c r="DB102" s="144"/>
      <c r="DC102" s="136" t="s">
        <v>104</v>
      </c>
      <c r="DD102" s="136" t="s">
        <v>105</v>
      </c>
      <c r="DE102" s="106"/>
      <c r="DF102" s="106"/>
      <c r="DG102" s="106"/>
      <c r="DH102" s="106"/>
      <c r="DI102" s="106"/>
      <c r="DJ102" s="106"/>
      <c r="DK102" s="106"/>
    </row>
    <row r="103" spans="1:115" s="5" customFormat="1" ht="23.25" customHeight="1" thickBot="1">
      <c r="B103" s="145" t="s">
        <v>6</v>
      </c>
      <c r="C103" s="145" t="s">
        <v>106</v>
      </c>
      <c r="D103" s="145" t="s">
        <v>107</v>
      </c>
      <c r="E103" s="106"/>
      <c r="F103" s="106"/>
      <c r="G103" s="106"/>
      <c r="H103" s="106"/>
      <c r="I103" s="106"/>
      <c r="J103" s="106"/>
      <c r="K103" s="106"/>
      <c r="X103" s="145" t="s">
        <v>6</v>
      </c>
      <c r="Y103" s="145" t="s">
        <v>97</v>
      </c>
      <c r="Z103" s="145" t="s">
        <v>97</v>
      </c>
      <c r="AA103" s="106"/>
      <c r="AB103" s="106"/>
      <c r="AC103" s="106"/>
      <c r="AD103" s="106"/>
      <c r="AE103" s="106"/>
      <c r="AF103" s="106"/>
      <c r="AG103" s="106"/>
      <c r="CF103" s="145" t="s">
        <v>6</v>
      </c>
      <c r="CG103" s="137" t="s">
        <v>11</v>
      </c>
      <c r="CH103" s="137" t="s">
        <v>11</v>
      </c>
      <c r="CI103" s="106"/>
      <c r="CJ103" s="106"/>
      <c r="CK103" s="106"/>
      <c r="CL103" s="106"/>
      <c r="CM103" s="106"/>
      <c r="CN103" s="106"/>
      <c r="CO103" s="106"/>
      <c r="DB103" s="145" t="s">
        <v>6</v>
      </c>
      <c r="DC103" s="145" t="s">
        <v>97</v>
      </c>
      <c r="DD103" s="145" t="s">
        <v>97</v>
      </c>
      <c r="DE103" s="106"/>
      <c r="DF103" s="106"/>
      <c r="DG103" s="106"/>
      <c r="DH103" s="106"/>
      <c r="DI103" s="106"/>
      <c r="DJ103" s="106"/>
      <c r="DK103" s="106"/>
    </row>
    <row r="104" spans="1:115" s="5" customFormat="1" thickBot="1">
      <c r="A104" s="49">
        <v>1</v>
      </c>
      <c r="B104" s="146" t="s">
        <v>33</v>
      </c>
      <c r="C104" s="25">
        <v>0</v>
      </c>
      <c r="D104" s="25">
        <v>3</v>
      </c>
      <c r="E104" s="106"/>
      <c r="F104" s="106"/>
      <c r="G104" s="106"/>
      <c r="H104" s="106"/>
      <c r="I104" s="106"/>
      <c r="J104" s="106"/>
      <c r="K104" s="106"/>
      <c r="X104" s="146" t="s">
        <v>33</v>
      </c>
      <c r="Y104" s="138">
        <v>48.96</v>
      </c>
      <c r="Z104" s="139">
        <v>140.77000000000001</v>
      </c>
      <c r="AA104" s="106"/>
      <c r="AB104" s="106"/>
      <c r="AC104" s="106"/>
      <c r="AD104" s="106"/>
      <c r="AE104" s="106"/>
      <c r="AF104" s="106"/>
      <c r="AG104" s="106"/>
      <c r="CF104" s="146" t="s">
        <v>33</v>
      </c>
      <c r="CG104" s="43">
        <f t="shared" ref="CG104:CH125" ca="1" si="12">IF(C104=0,0.00000000000001*Y104,C104*Y104)</f>
        <v>4.8960000000000005E-13</v>
      </c>
      <c r="CH104" s="48">
        <f t="shared" ca="1" si="12"/>
        <v>422.31000000000006</v>
      </c>
      <c r="CI104" s="106"/>
      <c r="CJ104" s="106"/>
      <c r="CK104" s="106"/>
      <c r="CL104" s="106"/>
      <c r="CM104" s="106"/>
      <c r="CN104" s="106"/>
      <c r="CO104" s="106"/>
      <c r="DB104" s="146" t="s">
        <v>33</v>
      </c>
      <c r="DC104" s="114">
        <f ca="1">IFERROR(SUM($BM$36:$BP$36)*(CG104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104=0,0.00000000000001,C104),0)</f>
        <v>27.320713449101266</v>
      </c>
      <c r="DD104" s="114">
        <f ca="1">IFERROR(SUM($BM$36:$BP$36)*(CH104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D104=0,0.00000000000001,D104),0)</f>
        <v>78.552631377246428</v>
      </c>
      <c r="DE104" s="106"/>
      <c r="DF104" s="106"/>
      <c r="DG104" s="106"/>
      <c r="DH104" s="106"/>
      <c r="DI104" s="106"/>
      <c r="DJ104" s="106"/>
      <c r="DK104" s="106"/>
    </row>
    <row r="105" spans="1:115" s="5" customFormat="1" thickBot="1">
      <c r="A105" s="49">
        <v>2</v>
      </c>
      <c r="B105" s="147" t="s">
        <v>35</v>
      </c>
      <c r="C105" s="25">
        <v>1</v>
      </c>
      <c r="D105" s="25">
        <v>11</v>
      </c>
      <c r="E105" s="106"/>
      <c r="F105" s="106"/>
      <c r="G105" s="106"/>
      <c r="H105" s="106"/>
      <c r="I105" s="106"/>
      <c r="J105" s="106"/>
      <c r="K105" s="106"/>
      <c r="X105" s="147" t="s">
        <v>35</v>
      </c>
      <c r="Y105" s="140">
        <v>61.21</v>
      </c>
      <c r="Z105" s="141">
        <v>214.22</v>
      </c>
      <c r="AA105" s="106"/>
      <c r="AB105" s="106"/>
      <c r="AC105" s="106"/>
      <c r="AD105" s="106"/>
      <c r="AE105" s="106"/>
      <c r="AF105" s="106"/>
      <c r="AG105" s="106"/>
      <c r="CF105" s="147" t="s">
        <v>35</v>
      </c>
      <c r="CG105" s="64">
        <f t="shared" ca="1" si="12"/>
        <v>61.21</v>
      </c>
      <c r="CH105" s="68">
        <f t="shared" ca="1" si="12"/>
        <v>2356.42</v>
      </c>
      <c r="CI105" s="106"/>
      <c r="CJ105" s="106"/>
      <c r="CK105" s="106"/>
      <c r="CL105" s="106"/>
      <c r="CM105" s="106"/>
      <c r="CN105" s="106"/>
      <c r="CO105" s="106"/>
      <c r="DB105" s="147" t="s">
        <v>35</v>
      </c>
      <c r="DC105" s="114">
        <f t="shared" ref="DC105:DD125" ca="1" si="13">IFERROR(SUM($BM$36:$BP$36)*(CG105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105=0,0.00000000000001,C105),0)</f>
        <v>34.156472022456867</v>
      </c>
      <c r="DD105" s="114">
        <f t="shared" ca="1" si="13"/>
        <v>119.5392817619786</v>
      </c>
      <c r="DE105" s="106"/>
      <c r="DF105" s="106"/>
      <c r="DG105" s="106"/>
      <c r="DH105" s="106"/>
      <c r="DI105" s="106"/>
      <c r="DJ105" s="106"/>
      <c r="DK105" s="106"/>
    </row>
    <row r="106" spans="1:115" s="5" customFormat="1" thickBot="1">
      <c r="A106" s="49">
        <v>10</v>
      </c>
      <c r="B106" s="147" t="s">
        <v>42</v>
      </c>
      <c r="C106" s="25">
        <v>0</v>
      </c>
      <c r="D106" s="25">
        <v>4</v>
      </c>
      <c r="E106" s="106"/>
      <c r="F106" s="106"/>
      <c r="G106" s="106"/>
      <c r="H106" s="106"/>
      <c r="I106" s="106"/>
      <c r="J106" s="106"/>
      <c r="K106" s="106"/>
      <c r="X106" s="147" t="s">
        <v>42</v>
      </c>
      <c r="Y106" s="140">
        <v>177.5</v>
      </c>
      <c r="Z106" s="141">
        <v>642.66</v>
      </c>
      <c r="AA106" s="106"/>
      <c r="AB106" s="106"/>
      <c r="AC106" s="106"/>
      <c r="AD106" s="106"/>
      <c r="AE106" s="106"/>
      <c r="AF106" s="106"/>
      <c r="AG106" s="106"/>
      <c r="CF106" s="147" t="s">
        <v>42</v>
      </c>
      <c r="CG106" s="64">
        <f t="shared" ca="1" si="12"/>
        <v>1.775E-12</v>
      </c>
      <c r="CH106" s="68">
        <f t="shared" ca="1" si="12"/>
        <v>2570.64</v>
      </c>
      <c r="CI106" s="106"/>
      <c r="CJ106" s="106"/>
      <c r="CK106" s="106"/>
      <c r="CL106" s="106"/>
      <c r="CM106" s="106"/>
      <c r="CN106" s="106"/>
      <c r="CO106" s="106"/>
      <c r="DB106" s="147" t="s">
        <v>42</v>
      </c>
      <c r="DC106" s="114">
        <f t="shared" ca="1" si="13"/>
        <v>99.048746675152657</v>
      </c>
      <c r="DD106" s="114">
        <f t="shared" ca="1" si="13"/>
        <v>358.61784528593574</v>
      </c>
      <c r="DE106" s="106"/>
      <c r="DF106" s="106"/>
      <c r="DG106" s="106"/>
      <c r="DH106" s="106"/>
      <c r="DI106" s="106"/>
      <c r="DJ106" s="106"/>
      <c r="DK106" s="106"/>
    </row>
    <row r="107" spans="1:115" s="5" customFormat="1" thickBot="1">
      <c r="A107" s="49">
        <v>20</v>
      </c>
      <c r="B107" s="148" t="s">
        <v>47</v>
      </c>
      <c r="C107" s="25">
        <v>0</v>
      </c>
      <c r="D107" s="25">
        <v>5</v>
      </c>
      <c r="E107" s="106"/>
      <c r="F107" s="106"/>
      <c r="G107" s="106"/>
      <c r="H107" s="106"/>
      <c r="I107" s="106"/>
      <c r="J107" s="106"/>
      <c r="K107" s="106"/>
      <c r="X107" s="148" t="s">
        <v>47</v>
      </c>
      <c r="Y107" s="140">
        <v>238.7</v>
      </c>
      <c r="Z107" s="141">
        <v>856.88</v>
      </c>
      <c r="AA107" s="106"/>
      <c r="AB107" s="106"/>
      <c r="AC107" s="106"/>
      <c r="AD107" s="106"/>
      <c r="AE107" s="106"/>
      <c r="AF107" s="106"/>
      <c r="AG107" s="106"/>
      <c r="CF107" s="148" t="s">
        <v>47</v>
      </c>
      <c r="CG107" s="64">
        <f t="shared" ca="1" si="12"/>
        <v>2.3869999999999998E-12</v>
      </c>
      <c r="CH107" s="68">
        <f t="shared" ca="1" si="12"/>
        <v>4284.3999999999996</v>
      </c>
      <c r="CI107" s="106"/>
      <c r="CJ107" s="106"/>
      <c r="CK107" s="106"/>
      <c r="CL107" s="106"/>
      <c r="CM107" s="106"/>
      <c r="CN107" s="106"/>
      <c r="CO107" s="106"/>
      <c r="DB107" s="148" t="s">
        <v>47</v>
      </c>
      <c r="DC107" s="114">
        <f t="shared" ca="1" si="13"/>
        <v>133.19963848652918</v>
      </c>
      <c r="DD107" s="114">
        <f t="shared" ca="1" si="13"/>
        <v>478.15712704791429</v>
      </c>
      <c r="DE107" s="106"/>
      <c r="DF107" s="106"/>
      <c r="DG107" s="106"/>
      <c r="DH107" s="106"/>
      <c r="DI107" s="106"/>
      <c r="DJ107" s="106"/>
      <c r="DK107" s="106"/>
    </row>
    <row r="108" spans="1:115" s="5" customFormat="1" thickBot="1">
      <c r="A108" s="49">
        <v>30</v>
      </c>
      <c r="B108" s="147" t="s">
        <v>48</v>
      </c>
      <c r="C108" s="25">
        <v>0</v>
      </c>
      <c r="D108" s="25">
        <v>4</v>
      </c>
      <c r="E108" s="106"/>
      <c r="F108" s="106"/>
      <c r="G108" s="106"/>
      <c r="H108" s="106"/>
      <c r="I108" s="106"/>
      <c r="J108" s="106"/>
      <c r="K108" s="106"/>
      <c r="X108" s="147" t="s">
        <v>48</v>
      </c>
      <c r="Y108" s="140">
        <v>293.79000000000002</v>
      </c>
      <c r="Z108" s="141">
        <v>1028.26</v>
      </c>
      <c r="AA108" s="106"/>
      <c r="AB108" s="106"/>
      <c r="AC108" s="106"/>
      <c r="AD108" s="106"/>
      <c r="AE108" s="106"/>
      <c r="AF108" s="106"/>
      <c r="AG108" s="106"/>
      <c r="CF108" s="147" t="s">
        <v>48</v>
      </c>
      <c r="CG108" s="64">
        <f t="shared" ca="1" si="12"/>
        <v>2.9379000000000002E-12</v>
      </c>
      <c r="CH108" s="68">
        <f t="shared" ca="1" si="12"/>
        <v>4113.04</v>
      </c>
      <c r="CI108" s="106"/>
      <c r="CJ108" s="106"/>
      <c r="CK108" s="106"/>
      <c r="CL108" s="106"/>
      <c r="CM108" s="106"/>
      <c r="CN108" s="106"/>
      <c r="CO108" s="106"/>
      <c r="DB108" s="147" t="s">
        <v>48</v>
      </c>
      <c r="DC108" s="114">
        <f t="shared" ca="1" si="13"/>
        <v>163.94102132784846</v>
      </c>
      <c r="DD108" s="114">
        <f t="shared" ca="1" si="13"/>
        <v>573.79078454192938</v>
      </c>
      <c r="DE108" s="106"/>
      <c r="DF108" s="106"/>
      <c r="DG108" s="106"/>
      <c r="DH108" s="106"/>
      <c r="DI108" s="106"/>
      <c r="DJ108" s="106"/>
      <c r="DK108" s="106"/>
    </row>
    <row r="109" spans="1:115" s="5" customFormat="1" thickBot="1">
      <c r="A109" s="49">
        <v>40</v>
      </c>
      <c r="B109" s="147" t="s">
        <v>50</v>
      </c>
      <c r="C109" s="25">
        <v>0</v>
      </c>
      <c r="D109" s="25">
        <v>1</v>
      </c>
      <c r="E109" s="106"/>
      <c r="F109" s="106"/>
      <c r="G109" s="106"/>
      <c r="H109" s="106"/>
      <c r="I109" s="106"/>
      <c r="J109" s="106"/>
      <c r="K109" s="106"/>
      <c r="X109" s="147" t="s">
        <v>50</v>
      </c>
      <c r="Y109" s="140">
        <v>342.75</v>
      </c>
      <c r="Z109" s="141">
        <v>1101.7</v>
      </c>
      <c r="AA109" s="106"/>
      <c r="AB109" s="106"/>
      <c r="AC109" s="106"/>
      <c r="AD109" s="106"/>
      <c r="AE109" s="106"/>
      <c r="AF109" s="106"/>
      <c r="AG109" s="106"/>
      <c r="CF109" s="147" t="s">
        <v>50</v>
      </c>
      <c r="CG109" s="64">
        <f t="shared" ca="1" si="12"/>
        <v>3.4275000000000001E-12</v>
      </c>
      <c r="CH109" s="68">
        <f t="shared" ca="1" si="12"/>
        <v>1101.7</v>
      </c>
      <c r="CI109" s="106"/>
      <c r="CJ109" s="106"/>
      <c r="CK109" s="106"/>
      <c r="CL109" s="106"/>
      <c r="CM109" s="106"/>
      <c r="CN109" s="106"/>
      <c r="CO109" s="106"/>
      <c r="DB109" s="147" t="s">
        <v>50</v>
      </c>
      <c r="DC109" s="114">
        <f t="shared" ca="1" si="13"/>
        <v>191.26173477694971</v>
      </c>
      <c r="DD109" s="114">
        <f t="shared" ca="1" si="13"/>
        <v>614.7718547155813</v>
      </c>
      <c r="DE109" s="106"/>
      <c r="DF109" s="106"/>
      <c r="DG109" s="106"/>
      <c r="DH109" s="106"/>
      <c r="DI109" s="106"/>
      <c r="DJ109" s="106"/>
      <c r="DK109" s="106"/>
    </row>
    <row r="110" spans="1:115" s="5" customFormat="1" thickBot="1">
      <c r="A110" s="49">
        <v>50</v>
      </c>
      <c r="B110" s="147" t="s">
        <v>52</v>
      </c>
      <c r="C110" s="25">
        <v>0</v>
      </c>
      <c r="D110" s="25">
        <v>6</v>
      </c>
      <c r="E110" s="106"/>
      <c r="F110" s="106"/>
      <c r="G110" s="106"/>
      <c r="H110" s="106"/>
      <c r="I110" s="106"/>
      <c r="J110" s="106"/>
      <c r="K110" s="106"/>
      <c r="X110" s="147" t="s">
        <v>52</v>
      </c>
      <c r="Y110" s="140">
        <v>385.6</v>
      </c>
      <c r="Z110" s="141">
        <v>1224.1199999999999</v>
      </c>
      <c r="AA110" s="106"/>
      <c r="AB110" s="106"/>
      <c r="AC110" s="106"/>
      <c r="AD110" s="106"/>
      <c r="AE110" s="106"/>
      <c r="AF110" s="106"/>
      <c r="AG110" s="106"/>
      <c r="CF110" s="147" t="s">
        <v>52</v>
      </c>
      <c r="CG110" s="64">
        <f t="shared" ca="1" si="12"/>
        <v>3.8560000000000005E-12</v>
      </c>
      <c r="CH110" s="68">
        <f t="shared" ca="1" si="12"/>
        <v>7344.7199999999993</v>
      </c>
      <c r="CI110" s="106"/>
      <c r="CJ110" s="106"/>
      <c r="CK110" s="106"/>
      <c r="CL110" s="106"/>
      <c r="CM110" s="106"/>
      <c r="CN110" s="106"/>
      <c r="CO110" s="106"/>
      <c r="DB110" s="147" t="s">
        <v>52</v>
      </c>
      <c r="DC110" s="114">
        <f t="shared" ca="1" si="13"/>
        <v>215.17293925599364</v>
      </c>
      <c r="DD110" s="114">
        <f t="shared" ca="1" si="13"/>
        <v>683.08479876049489</v>
      </c>
      <c r="DE110" s="106"/>
      <c r="DF110" s="106"/>
      <c r="DG110" s="106"/>
      <c r="DH110" s="106"/>
      <c r="DI110" s="106"/>
      <c r="DJ110" s="106"/>
      <c r="DK110" s="106"/>
    </row>
    <row r="111" spans="1:115" s="5" customFormat="1" thickBot="1">
      <c r="A111" s="49">
        <v>60</v>
      </c>
      <c r="B111" s="147" t="s">
        <v>54</v>
      </c>
      <c r="C111" s="25">
        <v>0</v>
      </c>
      <c r="D111" s="25">
        <v>2</v>
      </c>
      <c r="E111" s="106"/>
      <c r="F111" s="106"/>
      <c r="G111" s="106"/>
      <c r="H111" s="106"/>
      <c r="I111" s="106"/>
      <c r="J111" s="106"/>
      <c r="K111" s="106"/>
      <c r="X111" s="147" t="s">
        <v>54</v>
      </c>
      <c r="Y111" s="140">
        <v>422.32</v>
      </c>
      <c r="Z111" s="141">
        <v>1315.92</v>
      </c>
      <c r="AA111" s="106"/>
      <c r="AB111" s="106"/>
      <c r="AC111" s="106"/>
      <c r="AD111" s="106"/>
      <c r="AE111" s="106"/>
      <c r="AF111" s="106"/>
      <c r="AG111" s="106"/>
      <c r="CF111" s="147" t="s">
        <v>54</v>
      </c>
      <c r="CG111" s="64">
        <f t="shared" ca="1" si="12"/>
        <v>4.2232E-12</v>
      </c>
      <c r="CH111" s="68">
        <f t="shared" ca="1" si="12"/>
        <v>2631.84</v>
      </c>
      <c r="CI111" s="106"/>
      <c r="CJ111" s="106"/>
      <c r="CK111" s="106"/>
      <c r="CL111" s="106"/>
      <c r="CM111" s="106"/>
      <c r="CN111" s="106"/>
      <c r="CO111" s="106"/>
      <c r="DB111" s="147" t="s">
        <v>54</v>
      </c>
      <c r="DC111" s="114">
        <f t="shared" ca="1" si="13"/>
        <v>235.66347434281951</v>
      </c>
      <c r="DD111" s="114">
        <f t="shared" ca="1" si="13"/>
        <v>734.3111364775599</v>
      </c>
      <c r="DE111" s="106"/>
      <c r="DF111" s="106"/>
      <c r="DG111" s="106"/>
      <c r="DH111" s="106"/>
      <c r="DI111" s="106"/>
      <c r="DJ111" s="106"/>
      <c r="DK111" s="106"/>
    </row>
    <row r="112" spans="1:115" s="5" customFormat="1" thickBot="1">
      <c r="A112" s="49">
        <v>100</v>
      </c>
      <c r="B112" s="147" t="s">
        <v>61</v>
      </c>
      <c r="C112" s="25">
        <v>0</v>
      </c>
      <c r="D112" s="25">
        <v>3</v>
      </c>
      <c r="E112" s="106"/>
      <c r="F112" s="106"/>
      <c r="G112" s="106"/>
      <c r="H112" s="106"/>
      <c r="I112" s="106"/>
      <c r="J112" s="106"/>
      <c r="K112" s="106"/>
      <c r="X112" s="147" t="s">
        <v>61</v>
      </c>
      <c r="Y112" s="140">
        <v>538.61</v>
      </c>
      <c r="Z112" s="141">
        <v>1591.35</v>
      </c>
      <c r="AA112" s="106"/>
      <c r="AB112" s="106"/>
      <c r="AC112" s="106"/>
      <c r="AD112" s="106"/>
      <c r="AE112" s="106"/>
      <c r="AF112" s="106"/>
      <c r="AG112" s="106"/>
      <c r="CF112" s="147" t="s">
        <v>61</v>
      </c>
      <c r="CG112" s="64">
        <f t="shared" ca="1" si="12"/>
        <v>5.3861000000000002E-12</v>
      </c>
      <c r="CH112" s="68">
        <f t="shared" ca="1" si="12"/>
        <v>4774.0499999999993</v>
      </c>
      <c r="CI112" s="106"/>
      <c r="CJ112" s="106"/>
      <c r="CK112" s="106"/>
      <c r="CL112" s="106"/>
      <c r="CM112" s="106"/>
      <c r="CN112" s="106"/>
      <c r="CO112" s="106"/>
      <c r="DB112" s="147" t="s">
        <v>61</v>
      </c>
      <c r="DC112" s="114">
        <f t="shared" ca="1" si="13"/>
        <v>300.55574899551533</v>
      </c>
      <c r="DD112" s="114">
        <f t="shared" ca="1" si="13"/>
        <v>888.00689026199518</v>
      </c>
      <c r="DE112" s="106"/>
      <c r="DF112" s="106"/>
      <c r="DG112" s="106"/>
      <c r="DH112" s="106"/>
      <c r="DI112" s="106"/>
      <c r="DJ112" s="106"/>
      <c r="DK112" s="106"/>
    </row>
    <row r="113" spans="1:115" s="5" customFormat="1" thickBot="1">
      <c r="A113" s="49">
        <v>200</v>
      </c>
      <c r="B113" s="147" t="s">
        <v>62</v>
      </c>
      <c r="C113" s="25">
        <v>0</v>
      </c>
      <c r="D113" s="25">
        <v>0</v>
      </c>
      <c r="E113" s="106"/>
      <c r="F113" s="106"/>
      <c r="G113" s="106"/>
      <c r="H113" s="106"/>
      <c r="I113" s="106"/>
      <c r="J113" s="106"/>
      <c r="K113" s="106"/>
      <c r="X113" s="147" t="s">
        <v>62</v>
      </c>
      <c r="Y113" s="140">
        <v>624.29999999999995</v>
      </c>
      <c r="Z113" s="141">
        <v>1713.76</v>
      </c>
      <c r="AA113" s="106"/>
      <c r="AB113" s="106"/>
      <c r="AC113" s="106"/>
      <c r="AD113" s="106"/>
      <c r="AE113" s="106"/>
      <c r="AF113" s="106"/>
      <c r="AG113" s="106"/>
      <c r="CF113" s="147" t="s">
        <v>62</v>
      </c>
      <c r="CG113" s="64">
        <f t="shared" ca="1" si="12"/>
        <v>6.2429999999999991E-12</v>
      </c>
      <c r="CH113" s="68">
        <f t="shared" ca="1" si="12"/>
        <v>1.7137599999999999E-11</v>
      </c>
      <c r="CI113" s="106"/>
      <c r="CJ113" s="106"/>
      <c r="CK113" s="106"/>
      <c r="CL113" s="106"/>
      <c r="CM113" s="106"/>
      <c r="CN113" s="106"/>
      <c r="CO113" s="106"/>
      <c r="DB113" s="147" t="s">
        <v>62</v>
      </c>
      <c r="DC113" s="114">
        <f t="shared" ca="1" si="13"/>
        <v>348.37257774252276</v>
      </c>
      <c r="DD113" s="114">
        <f t="shared" ca="1" si="13"/>
        <v>956.3142540958288</v>
      </c>
      <c r="DE113" s="106"/>
      <c r="DF113" s="106"/>
      <c r="DG113" s="106"/>
      <c r="DH113" s="106"/>
      <c r="DI113" s="106"/>
      <c r="DJ113" s="106"/>
      <c r="DK113" s="106"/>
    </row>
    <row r="114" spans="1:115" s="5" customFormat="1" thickBot="1">
      <c r="A114" s="49">
        <v>300</v>
      </c>
      <c r="B114" s="147" t="s">
        <v>63</v>
      </c>
      <c r="C114" s="25">
        <v>0</v>
      </c>
      <c r="D114" s="25">
        <v>1</v>
      </c>
      <c r="E114" s="106"/>
      <c r="F114" s="106"/>
      <c r="G114" s="106"/>
      <c r="H114" s="106"/>
      <c r="I114" s="106"/>
      <c r="J114" s="106"/>
      <c r="K114" s="106"/>
      <c r="X114" s="147" t="s">
        <v>63</v>
      </c>
      <c r="Y114" s="140">
        <v>709.99</v>
      </c>
      <c r="Z114" s="141">
        <v>1836.17</v>
      </c>
      <c r="AA114" s="106"/>
      <c r="AB114" s="106"/>
      <c r="AC114" s="106"/>
      <c r="AD114" s="106"/>
      <c r="AE114" s="106"/>
      <c r="AF114" s="106"/>
      <c r="AG114" s="106"/>
      <c r="CF114" s="147" t="s">
        <v>63</v>
      </c>
      <c r="CG114" s="64">
        <f t="shared" ca="1" si="12"/>
        <v>7.0999000000000005E-12</v>
      </c>
      <c r="CH114" s="68">
        <f t="shared" ca="1" si="12"/>
        <v>1836.17</v>
      </c>
      <c r="CI114" s="106"/>
      <c r="CJ114" s="106"/>
      <c r="CK114" s="106"/>
      <c r="CL114" s="106"/>
      <c r="CM114" s="106"/>
      <c r="CN114" s="106"/>
      <c r="CO114" s="106"/>
      <c r="DB114" s="147" t="s">
        <v>63</v>
      </c>
      <c r="DC114" s="114">
        <f t="shared" ca="1" si="13"/>
        <v>396.18940648953037</v>
      </c>
      <c r="DD114" s="114">
        <f t="shared" ca="1" si="13"/>
        <v>1024.6216179296621</v>
      </c>
      <c r="DE114" s="106"/>
      <c r="DF114" s="106"/>
      <c r="DG114" s="106"/>
      <c r="DH114" s="106"/>
      <c r="DI114" s="106"/>
      <c r="DJ114" s="106"/>
      <c r="DK114" s="106"/>
    </row>
    <row r="115" spans="1:115" s="5" customFormat="1" thickBot="1">
      <c r="A115" s="49">
        <v>400</v>
      </c>
      <c r="B115" s="50" t="s">
        <v>64</v>
      </c>
      <c r="C115" s="25">
        <v>0</v>
      </c>
      <c r="D115" s="25">
        <v>0</v>
      </c>
      <c r="E115" s="106"/>
      <c r="F115" s="106"/>
      <c r="G115" s="106"/>
      <c r="H115" s="106"/>
      <c r="I115" s="106"/>
      <c r="J115" s="106"/>
      <c r="K115" s="106"/>
      <c r="X115" s="50" t="s">
        <v>64</v>
      </c>
      <c r="Y115" s="140">
        <v>795.68</v>
      </c>
      <c r="Z115" s="141">
        <v>1958.59</v>
      </c>
      <c r="AA115" s="106"/>
      <c r="AB115" s="106"/>
      <c r="AC115" s="106"/>
      <c r="AD115" s="106"/>
      <c r="AE115" s="106"/>
      <c r="AF115" s="106"/>
      <c r="AG115" s="106"/>
      <c r="CF115" s="50" t="s">
        <v>64</v>
      </c>
      <c r="CG115" s="64">
        <f t="shared" ca="1" si="12"/>
        <v>7.9568000000000002E-12</v>
      </c>
      <c r="CH115" s="68">
        <f t="shared" ca="1" si="12"/>
        <v>1.9585899999999999E-11</v>
      </c>
      <c r="CI115" s="106"/>
      <c r="CJ115" s="106"/>
      <c r="CK115" s="106"/>
      <c r="CL115" s="106"/>
      <c r="CM115" s="106"/>
      <c r="CN115" s="106"/>
      <c r="CO115" s="106"/>
      <c r="DB115" s="50" t="s">
        <v>64</v>
      </c>
      <c r="DC115" s="114">
        <f t="shared" ca="1" si="13"/>
        <v>444.0062352365378</v>
      </c>
      <c r="DD115" s="114">
        <f t="shared" ca="1" si="13"/>
        <v>1092.9345619745757</v>
      </c>
      <c r="DE115" s="106"/>
      <c r="DF115" s="106"/>
      <c r="DG115" s="106"/>
      <c r="DH115" s="106"/>
      <c r="DI115" s="106"/>
      <c r="DJ115" s="106"/>
      <c r="DK115" s="106"/>
    </row>
    <row r="116" spans="1:115" s="5" customFormat="1" thickBot="1">
      <c r="A116" s="49">
        <v>500</v>
      </c>
      <c r="B116" s="50" t="s">
        <v>65</v>
      </c>
      <c r="C116" s="25">
        <v>0</v>
      </c>
      <c r="D116" s="25">
        <v>0</v>
      </c>
      <c r="E116" s="106"/>
      <c r="F116" s="106"/>
      <c r="G116" s="106"/>
      <c r="H116" s="106"/>
      <c r="I116" s="106"/>
      <c r="J116" s="106"/>
      <c r="K116" s="106"/>
      <c r="X116" s="50" t="s">
        <v>65</v>
      </c>
      <c r="Y116" s="140">
        <v>881.36</v>
      </c>
      <c r="Z116" s="141">
        <v>2050.39</v>
      </c>
      <c r="AA116" s="106"/>
      <c r="AB116" s="106"/>
      <c r="AC116" s="106"/>
      <c r="AD116" s="106"/>
      <c r="AE116" s="106"/>
      <c r="AF116" s="106"/>
      <c r="AG116" s="106"/>
      <c r="CF116" s="50" t="s">
        <v>65</v>
      </c>
      <c r="CG116" s="64">
        <f t="shared" ca="1" si="12"/>
        <v>8.8136000000000003E-12</v>
      </c>
      <c r="CH116" s="68">
        <f t="shared" ca="1" si="12"/>
        <v>2.05039E-11</v>
      </c>
      <c r="CI116" s="106"/>
      <c r="CJ116" s="106"/>
      <c r="CK116" s="106"/>
      <c r="CL116" s="106"/>
      <c r="CM116" s="106"/>
      <c r="CN116" s="106"/>
      <c r="CO116" s="106"/>
      <c r="DB116" s="50" t="s">
        <v>65</v>
      </c>
      <c r="DC116" s="114">
        <f t="shared" ca="1" si="13"/>
        <v>491.81748377246498</v>
      </c>
      <c r="DD116" s="114">
        <f t="shared" ca="1" si="13"/>
        <v>1144.1608996916407</v>
      </c>
      <c r="DE116" s="106"/>
      <c r="DF116" s="106"/>
      <c r="DG116" s="106"/>
      <c r="DH116" s="106"/>
      <c r="DI116" s="106"/>
      <c r="DJ116" s="106"/>
      <c r="DK116" s="106"/>
    </row>
    <row r="117" spans="1:115" s="5" customFormat="1" thickBot="1">
      <c r="A117" s="49">
        <v>600</v>
      </c>
      <c r="B117" s="50" t="s">
        <v>66</v>
      </c>
      <c r="C117" s="25">
        <v>0</v>
      </c>
      <c r="D117" s="25">
        <v>0</v>
      </c>
      <c r="E117" s="106"/>
      <c r="F117" s="106"/>
      <c r="G117" s="106"/>
      <c r="H117" s="106"/>
      <c r="I117" s="106"/>
      <c r="J117" s="106"/>
      <c r="K117" s="106"/>
      <c r="X117" s="50" t="s">
        <v>66</v>
      </c>
      <c r="Y117" s="140">
        <v>967.05</v>
      </c>
      <c r="Z117" s="141">
        <v>2142.1999999999998</v>
      </c>
      <c r="AA117" s="106"/>
      <c r="AB117" s="106"/>
      <c r="AC117" s="106"/>
      <c r="AD117" s="106"/>
      <c r="AE117" s="106"/>
      <c r="AF117" s="106"/>
      <c r="AG117" s="106"/>
      <c r="CF117" s="50" t="s">
        <v>66</v>
      </c>
      <c r="CG117" s="64">
        <f t="shared" ca="1" si="12"/>
        <v>9.6705E-12</v>
      </c>
      <c r="CH117" s="68">
        <f t="shared" ca="1" si="12"/>
        <v>2.1421999999999997E-11</v>
      </c>
      <c r="CI117" s="106"/>
      <c r="CJ117" s="106"/>
      <c r="CK117" s="106"/>
      <c r="CL117" s="106"/>
      <c r="CM117" s="106"/>
      <c r="CN117" s="106"/>
      <c r="CO117" s="106"/>
      <c r="DB117" s="50" t="s">
        <v>66</v>
      </c>
      <c r="DC117" s="114">
        <f t="shared" ca="1" si="13"/>
        <v>539.63431251947247</v>
      </c>
      <c r="DD117" s="114">
        <f t="shared" ca="1" si="13"/>
        <v>1195.3928176197855</v>
      </c>
      <c r="DE117" s="106"/>
      <c r="DF117" s="106"/>
      <c r="DG117" s="106"/>
      <c r="DH117" s="106"/>
      <c r="DI117" s="106"/>
      <c r="DJ117" s="106"/>
      <c r="DK117" s="106"/>
    </row>
    <row r="118" spans="1:115" s="5" customFormat="1" thickBot="1">
      <c r="A118" s="49">
        <v>700</v>
      </c>
      <c r="B118" s="50" t="s">
        <v>67</v>
      </c>
      <c r="C118" s="25">
        <v>0</v>
      </c>
      <c r="D118" s="25">
        <v>0</v>
      </c>
      <c r="E118" s="106"/>
      <c r="F118" s="106"/>
      <c r="G118" s="106"/>
      <c r="H118" s="106"/>
      <c r="I118" s="106"/>
      <c r="J118" s="106"/>
      <c r="K118" s="106"/>
      <c r="X118" s="50" t="s">
        <v>67</v>
      </c>
      <c r="Y118" s="140">
        <v>1052.74</v>
      </c>
      <c r="Z118" s="141">
        <v>2203.41</v>
      </c>
      <c r="AA118" s="106"/>
      <c r="AB118" s="106"/>
      <c r="AC118" s="106"/>
      <c r="AD118" s="106"/>
      <c r="AE118" s="106"/>
      <c r="AF118" s="106"/>
      <c r="AG118" s="106"/>
      <c r="CF118" s="50" t="s">
        <v>67</v>
      </c>
      <c r="CG118" s="64">
        <f t="shared" ca="1" si="12"/>
        <v>1.05274E-11</v>
      </c>
      <c r="CH118" s="68">
        <f t="shared" ca="1" si="12"/>
        <v>2.2034099999999999E-11</v>
      </c>
      <c r="CI118" s="106"/>
      <c r="CJ118" s="106"/>
      <c r="CK118" s="106"/>
      <c r="CL118" s="106"/>
      <c r="CM118" s="106"/>
      <c r="CN118" s="106"/>
      <c r="CO118" s="106"/>
      <c r="DB118" s="50" t="s">
        <v>67</v>
      </c>
      <c r="DC118" s="114">
        <f t="shared" ca="1" si="13"/>
        <v>587.45114126647991</v>
      </c>
      <c r="DD118" s="114">
        <f t="shared" ca="1" si="13"/>
        <v>1229.5492896422427</v>
      </c>
      <c r="DE118" s="106"/>
      <c r="DF118" s="106"/>
      <c r="DG118" s="106"/>
      <c r="DH118" s="106"/>
      <c r="DI118" s="106"/>
      <c r="DJ118" s="106"/>
      <c r="DK118" s="106"/>
    </row>
    <row r="119" spans="1:115" s="5" customFormat="1" thickBot="1">
      <c r="A119" s="49">
        <v>1000</v>
      </c>
      <c r="B119" s="147" t="s">
        <v>70</v>
      </c>
      <c r="C119" s="25">
        <v>0</v>
      </c>
      <c r="D119" s="25">
        <v>0</v>
      </c>
      <c r="E119" s="106"/>
      <c r="F119" s="106"/>
      <c r="G119" s="106"/>
      <c r="H119" s="106"/>
      <c r="I119" s="106"/>
      <c r="J119" s="106"/>
      <c r="K119" s="106"/>
      <c r="X119" s="147" t="s">
        <v>70</v>
      </c>
      <c r="Y119" s="140">
        <v>1309.8</v>
      </c>
      <c r="Z119" s="141">
        <v>2387.0300000000002</v>
      </c>
      <c r="AA119" s="106"/>
      <c r="AB119" s="106"/>
      <c r="AC119" s="106"/>
      <c r="AD119" s="106"/>
      <c r="AE119" s="106"/>
      <c r="AF119" s="106"/>
      <c r="AG119" s="106"/>
      <c r="CF119" s="147" t="s">
        <v>70</v>
      </c>
      <c r="CG119" s="64">
        <f t="shared" ca="1" si="12"/>
        <v>1.3097999999999999E-11</v>
      </c>
      <c r="CH119" s="68">
        <f t="shared" ca="1" si="12"/>
        <v>2.3870300000000003E-11</v>
      </c>
      <c r="CI119" s="106"/>
      <c r="CJ119" s="106"/>
      <c r="CK119" s="106"/>
      <c r="CL119" s="106"/>
      <c r="CM119" s="106"/>
      <c r="CN119" s="106"/>
      <c r="CO119" s="106"/>
      <c r="DB119" s="147" t="s">
        <v>70</v>
      </c>
      <c r="DC119" s="114">
        <f t="shared" ca="1" si="13"/>
        <v>730.89604729642213</v>
      </c>
      <c r="DD119" s="114">
        <f t="shared" ca="1" si="13"/>
        <v>1332.0131254985333</v>
      </c>
      <c r="DE119" s="106"/>
      <c r="DF119" s="106"/>
      <c r="DG119" s="106"/>
      <c r="DH119" s="106"/>
      <c r="DI119" s="106"/>
      <c r="DJ119" s="106"/>
      <c r="DK119" s="106"/>
    </row>
    <row r="120" spans="1:115" s="5" customFormat="1" thickBot="1">
      <c r="A120" s="49">
        <v>2000</v>
      </c>
      <c r="B120" s="50" t="s">
        <v>72</v>
      </c>
      <c r="C120" s="25">
        <v>0</v>
      </c>
      <c r="D120" s="25">
        <v>0</v>
      </c>
      <c r="E120" s="106"/>
      <c r="F120" s="106"/>
      <c r="G120" s="106"/>
      <c r="H120" s="106"/>
      <c r="I120" s="106"/>
      <c r="J120" s="106"/>
      <c r="K120" s="106"/>
      <c r="X120" s="50" t="s">
        <v>72</v>
      </c>
      <c r="Y120" s="140">
        <v>1774.97</v>
      </c>
      <c r="Z120" s="141">
        <v>2876.67</v>
      </c>
      <c r="AA120" s="106"/>
      <c r="AB120" s="106"/>
      <c r="AC120" s="106"/>
      <c r="AD120" s="106"/>
      <c r="AE120" s="106"/>
      <c r="AF120" s="106"/>
      <c r="AG120" s="106"/>
      <c r="CF120" s="50" t="s">
        <v>72</v>
      </c>
      <c r="CG120" s="64">
        <f t="shared" ca="1" si="12"/>
        <v>1.7749700000000001E-11</v>
      </c>
      <c r="CH120" s="68">
        <f t="shared" ca="1" si="12"/>
        <v>2.8766699999999999E-11</v>
      </c>
      <c r="CI120" s="106"/>
      <c r="CJ120" s="106"/>
      <c r="CK120" s="106"/>
      <c r="CL120" s="106"/>
      <c r="CM120" s="106"/>
      <c r="CN120" s="106"/>
      <c r="CO120" s="106"/>
      <c r="DB120" s="50" t="s">
        <v>72</v>
      </c>
      <c r="DC120" s="114">
        <f t="shared" ca="1" si="13"/>
        <v>990.4707261182856</v>
      </c>
      <c r="DD120" s="114">
        <f t="shared" ca="1" si="13"/>
        <v>1605.2425808338667</v>
      </c>
      <c r="DE120" s="106"/>
      <c r="DF120" s="106"/>
      <c r="DG120" s="106"/>
      <c r="DH120" s="106"/>
      <c r="DI120" s="106"/>
      <c r="DJ120" s="106"/>
      <c r="DK120" s="106"/>
    </row>
    <row r="121" spans="1:115" s="5" customFormat="1" thickBot="1">
      <c r="A121" s="49">
        <v>2500</v>
      </c>
      <c r="B121" s="50" t="s">
        <v>73</v>
      </c>
      <c r="C121" s="25">
        <v>0</v>
      </c>
      <c r="D121" s="25">
        <v>0</v>
      </c>
      <c r="E121" s="106"/>
      <c r="F121" s="106"/>
      <c r="G121" s="106"/>
      <c r="H121" s="106"/>
      <c r="I121" s="106"/>
      <c r="J121" s="106"/>
      <c r="K121" s="106"/>
      <c r="X121" s="50" t="s">
        <v>73</v>
      </c>
      <c r="Y121" s="140">
        <v>2142.1999999999998</v>
      </c>
      <c r="Z121" s="141">
        <v>3329.6</v>
      </c>
      <c r="AA121" s="106"/>
      <c r="AB121" s="106"/>
      <c r="AC121" s="106"/>
      <c r="AD121" s="106"/>
      <c r="AE121" s="106"/>
      <c r="AF121" s="106"/>
      <c r="AG121" s="106"/>
      <c r="CF121" s="50" t="s">
        <v>73</v>
      </c>
      <c r="CG121" s="64">
        <f t="shared" ca="1" si="12"/>
        <v>2.1421999999999997E-11</v>
      </c>
      <c r="CH121" s="68">
        <f t="shared" ca="1" si="12"/>
        <v>3.3296000000000002E-11</v>
      </c>
      <c r="CI121" s="106"/>
      <c r="CJ121" s="106"/>
      <c r="CK121" s="106"/>
      <c r="CL121" s="106"/>
      <c r="CM121" s="106"/>
      <c r="CN121" s="106"/>
      <c r="CO121" s="106"/>
      <c r="DB121" s="50" t="s">
        <v>73</v>
      </c>
      <c r="DC121" s="114">
        <f t="shared" ca="1" si="13"/>
        <v>1195.3928176197855</v>
      </c>
      <c r="DD121" s="114">
        <f t="shared" ca="1" si="13"/>
        <v>1857.9870812934548</v>
      </c>
      <c r="DE121" s="106"/>
      <c r="DF121" s="106"/>
      <c r="DG121" s="106"/>
      <c r="DH121" s="106"/>
      <c r="DI121" s="106"/>
      <c r="DJ121" s="106"/>
      <c r="DK121" s="106"/>
    </row>
    <row r="122" spans="1:115" s="5" customFormat="1" thickBot="1">
      <c r="A122" s="49">
        <v>3000</v>
      </c>
      <c r="B122" s="50" t="s">
        <v>74</v>
      </c>
      <c r="C122" s="25">
        <v>0</v>
      </c>
      <c r="D122" s="25">
        <v>0</v>
      </c>
      <c r="E122" s="106"/>
      <c r="F122" s="106"/>
      <c r="G122" s="106"/>
      <c r="H122" s="106"/>
      <c r="I122" s="106"/>
      <c r="J122" s="106"/>
      <c r="K122" s="106"/>
      <c r="X122" s="50" t="s">
        <v>74</v>
      </c>
      <c r="Y122" s="140">
        <v>2387.0300000000002</v>
      </c>
      <c r="Z122" s="141">
        <v>3531.57</v>
      </c>
      <c r="AA122" s="106"/>
      <c r="AB122" s="106"/>
      <c r="AC122" s="106"/>
      <c r="AD122" s="106"/>
      <c r="AE122" s="106"/>
      <c r="AF122" s="106"/>
      <c r="AG122" s="106"/>
      <c r="CF122" s="50" t="s">
        <v>74</v>
      </c>
      <c r="CG122" s="64">
        <f t="shared" ca="1" si="12"/>
        <v>2.3870300000000003E-11</v>
      </c>
      <c r="CH122" s="68">
        <f t="shared" ca="1" si="12"/>
        <v>3.53157E-11</v>
      </c>
      <c r="CI122" s="106"/>
      <c r="CJ122" s="106"/>
      <c r="CK122" s="106"/>
      <c r="CL122" s="106"/>
      <c r="CM122" s="106"/>
      <c r="CN122" s="106"/>
      <c r="CO122" s="106"/>
      <c r="DB122" s="50" t="s">
        <v>74</v>
      </c>
      <c r="DC122" s="114">
        <f t="shared" ca="1" si="13"/>
        <v>1332.0131254985333</v>
      </c>
      <c r="DD122" s="114">
        <f t="shared" ca="1" si="13"/>
        <v>1970.6906044820782</v>
      </c>
      <c r="DE122" s="106"/>
      <c r="DF122" s="106"/>
      <c r="DG122" s="106"/>
      <c r="DH122" s="106"/>
      <c r="DI122" s="106"/>
      <c r="DJ122" s="106"/>
      <c r="DK122" s="106"/>
    </row>
    <row r="123" spans="1:115" s="5" customFormat="1" thickBot="1">
      <c r="A123" s="49">
        <v>4000</v>
      </c>
      <c r="B123" s="50" t="s">
        <v>75</v>
      </c>
      <c r="C123" s="25">
        <v>0</v>
      </c>
      <c r="D123" s="25">
        <v>0</v>
      </c>
      <c r="E123" s="106"/>
      <c r="F123" s="106"/>
      <c r="G123" s="106"/>
      <c r="H123" s="106"/>
      <c r="I123" s="106"/>
      <c r="J123" s="106"/>
      <c r="K123" s="106"/>
      <c r="X123" s="50" t="s">
        <v>75</v>
      </c>
      <c r="Y123" s="140">
        <v>2754.26</v>
      </c>
      <c r="Z123" s="141">
        <v>3794.76</v>
      </c>
      <c r="AA123" s="106"/>
      <c r="AB123" s="106"/>
      <c r="AC123" s="106"/>
      <c r="AD123" s="106"/>
      <c r="AE123" s="106"/>
      <c r="AF123" s="106"/>
      <c r="AG123" s="106"/>
      <c r="CF123" s="50" t="s">
        <v>75</v>
      </c>
      <c r="CG123" s="64">
        <f t="shared" ca="1" si="12"/>
        <v>2.7542600000000001E-11</v>
      </c>
      <c r="CH123" s="68">
        <f t="shared" ca="1" si="12"/>
        <v>3.79476E-11</v>
      </c>
      <c r="CI123" s="106"/>
      <c r="CJ123" s="106"/>
      <c r="CK123" s="106"/>
      <c r="CL123" s="106"/>
      <c r="CM123" s="106"/>
      <c r="CN123" s="106"/>
      <c r="CO123" s="106"/>
      <c r="DB123" s="50" t="s">
        <v>75</v>
      </c>
      <c r="DC123" s="114">
        <f t="shared" ca="1" si="13"/>
        <v>1536.9352170000332</v>
      </c>
      <c r="DD123" s="114">
        <f t="shared" ca="1" si="13"/>
        <v>2117.556179904238</v>
      </c>
      <c r="DE123" s="106"/>
      <c r="DF123" s="106"/>
      <c r="DG123" s="106"/>
      <c r="DH123" s="106"/>
      <c r="DI123" s="106"/>
      <c r="DJ123" s="106"/>
      <c r="DK123" s="106"/>
    </row>
    <row r="124" spans="1:115" s="5" customFormat="1" thickBot="1">
      <c r="A124" s="49">
        <v>6000</v>
      </c>
      <c r="B124" s="50" t="s">
        <v>76</v>
      </c>
      <c r="C124" s="25">
        <v>0</v>
      </c>
      <c r="D124" s="25">
        <v>0</v>
      </c>
      <c r="E124" s="106"/>
      <c r="F124" s="106"/>
      <c r="G124" s="106"/>
      <c r="H124" s="106"/>
      <c r="I124" s="106"/>
      <c r="J124" s="106"/>
      <c r="K124" s="106"/>
      <c r="X124" s="50" t="s">
        <v>76</v>
      </c>
      <c r="Y124" s="140">
        <v>3121.5</v>
      </c>
      <c r="Z124" s="141">
        <v>4161.99</v>
      </c>
      <c r="AA124" s="106"/>
      <c r="AB124" s="106"/>
      <c r="AC124" s="106"/>
      <c r="AD124" s="106"/>
      <c r="AE124" s="106"/>
      <c r="AF124" s="106"/>
      <c r="AG124" s="106"/>
      <c r="CF124" s="50" t="s">
        <v>76</v>
      </c>
      <c r="CG124" s="64">
        <f t="shared" ca="1" si="12"/>
        <v>3.1214999999999999E-11</v>
      </c>
      <c r="CH124" s="68">
        <f t="shared" ca="1" si="12"/>
        <v>4.1619899999999995E-11</v>
      </c>
      <c r="CI124" s="106"/>
      <c r="CJ124" s="106"/>
      <c r="CK124" s="106"/>
      <c r="CL124" s="106"/>
      <c r="CM124" s="106"/>
      <c r="CN124" s="106"/>
      <c r="CO124" s="106"/>
      <c r="DB124" s="50" t="s">
        <v>76</v>
      </c>
      <c r="DC124" s="114">
        <f t="shared" ca="1" si="13"/>
        <v>1741.8628887126142</v>
      </c>
      <c r="DD124" s="114">
        <f t="shared" ca="1" si="13"/>
        <v>2322.4782714057378</v>
      </c>
      <c r="DE124" s="106"/>
      <c r="DF124" s="106"/>
      <c r="DG124" s="106"/>
      <c r="DH124" s="106"/>
      <c r="DI124" s="106"/>
      <c r="DJ124" s="106"/>
      <c r="DK124" s="106"/>
    </row>
    <row r="125" spans="1:115" s="5" customFormat="1" thickBot="1">
      <c r="A125" s="49">
        <v>10000</v>
      </c>
      <c r="B125" s="95" t="s">
        <v>102</v>
      </c>
      <c r="C125" s="25">
        <v>0</v>
      </c>
      <c r="D125" s="25">
        <v>0</v>
      </c>
      <c r="E125" s="106"/>
      <c r="F125" s="106"/>
      <c r="G125" s="106"/>
      <c r="H125" s="106"/>
      <c r="I125" s="106"/>
      <c r="J125" s="106"/>
      <c r="K125" s="106"/>
      <c r="X125" s="95" t="s">
        <v>102</v>
      </c>
      <c r="Y125" s="142">
        <v>3672.35</v>
      </c>
      <c r="Z125" s="143">
        <v>4608.8</v>
      </c>
      <c r="AA125" s="106"/>
      <c r="AB125" s="106"/>
      <c r="AC125" s="106"/>
      <c r="AD125" s="106"/>
      <c r="AE125" s="106"/>
      <c r="AF125" s="106"/>
      <c r="AG125" s="106"/>
      <c r="CF125" s="95" t="s">
        <v>102</v>
      </c>
      <c r="CG125" s="99">
        <f t="shared" ca="1" si="12"/>
        <v>3.6723500000000001E-11</v>
      </c>
      <c r="CH125" s="103">
        <f t="shared" ca="1" si="12"/>
        <v>4.6088000000000002E-11</v>
      </c>
      <c r="CI125" s="106"/>
      <c r="CJ125" s="106"/>
      <c r="CK125" s="106"/>
      <c r="CL125" s="106"/>
      <c r="CM125" s="106"/>
      <c r="CN125" s="106"/>
      <c r="CO125" s="106"/>
      <c r="DB125" s="95" t="s">
        <v>102</v>
      </c>
      <c r="DC125" s="114">
        <f t="shared" ca="1" si="13"/>
        <v>2049.2488160704047</v>
      </c>
      <c r="DD125" s="114">
        <f t="shared" ca="1" si="13"/>
        <v>2571.8076826841889</v>
      </c>
      <c r="DE125" s="106"/>
      <c r="DF125" s="106"/>
      <c r="DG125" s="106"/>
      <c r="DH125" s="106"/>
      <c r="DI125" s="106"/>
      <c r="DJ125" s="106"/>
      <c r="DK125" s="106"/>
    </row>
    <row r="126" spans="1:115" s="5" customFormat="1" ht="11.25">
      <c r="C126" s="106"/>
      <c r="D126" s="106"/>
      <c r="E126" s="106"/>
      <c r="F126" s="106"/>
      <c r="G126" s="106"/>
      <c r="H126" s="106"/>
      <c r="I126" s="106"/>
      <c r="J126" s="106"/>
      <c r="K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CG126" s="106"/>
      <c r="CH126" s="106"/>
      <c r="CI126" s="106"/>
      <c r="CJ126" s="106"/>
      <c r="CK126" s="106"/>
      <c r="CL126" s="106"/>
      <c r="CM126" s="106"/>
      <c r="CN126" s="106"/>
      <c r="CO126" s="106"/>
      <c r="DC126" s="106"/>
      <c r="DD126" s="106"/>
      <c r="DE126" s="106"/>
      <c r="DF126" s="106"/>
      <c r="DG126" s="106"/>
      <c r="DH126" s="106"/>
      <c r="DI126" s="106"/>
      <c r="DJ126" s="106"/>
      <c r="DK126" s="106"/>
    </row>
    <row r="127" spans="1:115" s="5" customFormat="1" ht="11.25">
      <c r="C127" s="106"/>
      <c r="D127" s="106"/>
      <c r="E127" s="106"/>
      <c r="F127" s="106"/>
      <c r="G127" s="106"/>
      <c r="H127" s="106"/>
      <c r="I127" s="106"/>
      <c r="J127" s="106"/>
      <c r="K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CG127" s="106"/>
      <c r="CH127" s="106"/>
      <c r="CI127" s="106"/>
      <c r="CJ127" s="106"/>
      <c r="CK127" s="106"/>
      <c r="CL127" s="106"/>
      <c r="CM127" s="106"/>
      <c r="CN127" s="106"/>
      <c r="CO127" s="106"/>
      <c r="DC127" s="106"/>
      <c r="DD127" s="106"/>
      <c r="DE127" s="106"/>
      <c r="DF127" s="106"/>
      <c r="DG127" s="106"/>
      <c r="DH127" s="106"/>
      <c r="DI127" s="106"/>
      <c r="DJ127" s="106"/>
      <c r="DK127" s="106"/>
    </row>
    <row r="128" spans="1:115" s="5" customFormat="1" ht="14.25" customHeight="1">
      <c r="B128" s="149" t="s">
        <v>108</v>
      </c>
      <c r="C128" s="149"/>
      <c r="D128" s="149"/>
      <c r="E128" s="149"/>
      <c r="F128" s="106"/>
      <c r="G128" s="106"/>
      <c r="H128" s="106"/>
      <c r="I128" s="106"/>
      <c r="J128" s="106"/>
      <c r="K128" s="106"/>
      <c r="X128" s="149" t="s">
        <v>108</v>
      </c>
      <c r="Y128" s="149"/>
      <c r="Z128" s="149"/>
      <c r="AA128" s="149"/>
      <c r="AB128" s="106"/>
      <c r="AC128" s="106"/>
      <c r="AD128" s="106"/>
      <c r="AE128" s="106"/>
      <c r="AF128" s="106"/>
      <c r="AG128" s="106"/>
      <c r="CF128" s="149" t="s">
        <v>108</v>
      </c>
      <c r="CG128" s="149"/>
      <c r="CH128" s="149"/>
      <c r="CI128" s="149"/>
      <c r="CJ128" s="106"/>
      <c r="CK128" s="106"/>
      <c r="CL128" s="106"/>
      <c r="CM128" s="106"/>
      <c r="CN128" s="106"/>
      <c r="CO128" s="106"/>
      <c r="DB128" s="149" t="s">
        <v>108</v>
      </c>
      <c r="DC128" s="149"/>
      <c r="DD128" s="149"/>
      <c r="DE128" s="149"/>
      <c r="DF128" s="106"/>
      <c r="DG128" s="106"/>
      <c r="DH128" s="106"/>
      <c r="DI128" s="106"/>
      <c r="DJ128" s="106"/>
      <c r="DK128" s="106"/>
    </row>
    <row r="129" spans="1:115" s="5" customFormat="1" ht="15.75" customHeight="1">
      <c r="B129" s="150" t="s">
        <v>109</v>
      </c>
      <c r="C129" s="150" t="s">
        <v>110</v>
      </c>
      <c r="D129" s="150"/>
      <c r="E129" s="150" t="s">
        <v>111</v>
      </c>
      <c r="F129" s="106"/>
      <c r="G129" s="106"/>
      <c r="H129" s="106"/>
      <c r="I129" s="106"/>
      <c r="J129" s="106"/>
      <c r="K129" s="106"/>
      <c r="X129" s="150" t="s">
        <v>109</v>
      </c>
      <c r="Y129" s="150" t="s">
        <v>110</v>
      </c>
      <c r="Z129" s="150"/>
      <c r="AA129" s="150" t="s">
        <v>112</v>
      </c>
      <c r="AB129" s="106"/>
      <c r="AC129" s="106"/>
      <c r="AD129" s="106"/>
      <c r="AE129" s="106"/>
      <c r="AF129" s="106"/>
      <c r="AG129" s="106"/>
      <c r="CF129" s="150" t="s">
        <v>109</v>
      </c>
      <c r="CG129" s="150" t="s">
        <v>110</v>
      </c>
      <c r="CH129" s="150"/>
      <c r="CI129" s="150" t="s">
        <v>11</v>
      </c>
      <c r="CJ129" s="106"/>
      <c r="CK129" s="106"/>
      <c r="CL129" s="106"/>
      <c r="CM129" s="106"/>
      <c r="CN129" s="106"/>
      <c r="CO129" s="106"/>
      <c r="DB129" s="150" t="s">
        <v>109</v>
      </c>
      <c r="DC129" s="150" t="s">
        <v>110</v>
      </c>
      <c r="DD129" s="150"/>
      <c r="DE129" s="150" t="s">
        <v>113</v>
      </c>
      <c r="DF129" s="106"/>
      <c r="DG129" s="106"/>
      <c r="DH129" s="106"/>
      <c r="DI129" s="106"/>
      <c r="DJ129" s="106"/>
      <c r="DK129" s="106"/>
    </row>
    <row r="130" spans="1:115" s="5" customFormat="1" ht="30.75" thickBot="1">
      <c r="B130" s="151"/>
      <c r="C130" s="152" t="s">
        <v>114</v>
      </c>
      <c r="D130" s="152" t="s">
        <v>115</v>
      </c>
      <c r="E130" s="151"/>
      <c r="F130" s="107" t="s">
        <v>116</v>
      </c>
      <c r="G130" s="106"/>
      <c r="H130" s="106"/>
      <c r="I130" s="106"/>
      <c r="J130" s="106"/>
      <c r="K130" s="106"/>
      <c r="X130" s="151"/>
      <c r="Y130" s="152" t="s">
        <v>114</v>
      </c>
      <c r="Z130" s="152" t="s">
        <v>115</v>
      </c>
      <c r="AA130" s="151"/>
      <c r="AB130" s="106"/>
      <c r="AC130" s="106"/>
      <c r="AD130" s="106"/>
      <c r="AE130" s="106"/>
      <c r="AF130" s="106"/>
      <c r="AG130" s="106"/>
      <c r="CF130" s="151"/>
      <c r="CG130" s="152" t="s">
        <v>114</v>
      </c>
      <c r="CH130" s="152" t="s">
        <v>115</v>
      </c>
      <c r="CI130" s="151"/>
      <c r="CJ130" s="106"/>
      <c r="CK130" s="106"/>
      <c r="CL130" s="106"/>
      <c r="CM130" s="106"/>
      <c r="CN130" s="106"/>
      <c r="CO130" s="106"/>
      <c r="DB130" s="151"/>
      <c r="DC130" s="152" t="s">
        <v>114</v>
      </c>
      <c r="DD130" s="152" t="s">
        <v>115</v>
      </c>
      <c r="DE130" s="151"/>
      <c r="DF130" s="106"/>
      <c r="DG130" s="106"/>
      <c r="DH130" s="106"/>
      <c r="DI130" s="106"/>
      <c r="DJ130" s="106"/>
      <c r="DK130" s="106"/>
    </row>
    <row r="131" spans="1:115" s="5" customFormat="1" ht="14.25">
      <c r="A131" s="49">
        <v>10</v>
      </c>
      <c r="B131" s="153" t="s">
        <v>117</v>
      </c>
      <c r="C131" s="154">
        <v>3</v>
      </c>
      <c r="D131" s="155">
        <v>2</v>
      </c>
      <c r="E131" s="156">
        <v>0</v>
      </c>
      <c r="F131" s="157">
        <f ca="1">A131*SUM(C131:D131)</f>
        <v>50</v>
      </c>
      <c r="G131" s="106"/>
      <c r="H131" s="106"/>
      <c r="I131" s="106"/>
      <c r="J131" s="106"/>
      <c r="K131" s="106"/>
      <c r="X131" s="153" t="s">
        <v>117</v>
      </c>
      <c r="Y131" s="154">
        <v>3</v>
      </c>
      <c r="Z131" s="155">
        <v>2</v>
      </c>
      <c r="AA131" s="158">
        <v>54993.41</v>
      </c>
      <c r="AB131" s="106"/>
      <c r="AC131" s="106"/>
      <c r="AD131" s="106"/>
      <c r="AE131" s="106"/>
      <c r="AF131" s="106"/>
      <c r="AG131" s="106"/>
      <c r="CF131" s="153" t="s">
        <v>117</v>
      </c>
      <c r="CG131" s="154">
        <v>3</v>
      </c>
      <c r="CH131" s="155">
        <v>2</v>
      </c>
      <c r="CI131" s="159">
        <f t="shared" ref="CI131:CI143" ca="1" si="14">IF(E131=0,0.00000000000001*AA131,E131*AA131)</f>
        <v>5.4993410000000005E-10</v>
      </c>
      <c r="CJ131" s="106"/>
      <c r="CK131" s="106"/>
      <c r="CL131" s="106"/>
      <c r="CM131" s="106"/>
      <c r="CN131" s="106"/>
      <c r="CO131" s="106"/>
      <c r="DB131" s="153" t="s">
        <v>117</v>
      </c>
      <c r="DC131" s="154">
        <v>3</v>
      </c>
      <c r="DD131" s="155">
        <v>2</v>
      </c>
      <c r="DE131" s="159">
        <f ca="1">IFERROR(SUM($BM$36:$BP$36)*(CI131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E131=0,0.00000000000001,E131),0)</f>
        <v>30687.483582494682</v>
      </c>
      <c r="DF131" s="106"/>
      <c r="DG131" s="106"/>
      <c r="DH131" s="106"/>
      <c r="DI131" s="106"/>
      <c r="DJ131" s="106"/>
      <c r="DK131" s="106"/>
    </row>
    <row r="132" spans="1:115" s="5" customFormat="1" ht="14.25">
      <c r="A132" s="49">
        <v>20</v>
      </c>
      <c r="B132" s="160" t="s">
        <v>118</v>
      </c>
      <c r="C132" s="161">
        <v>1</v>
      </c>
      <c r="D132" s="162">
        <v>1</v>
      </c>
      <c r="E132" s="163"/>
      <c r="F132" s="157">
        <f t="shared" ref="F132:F143" ca="1" si="15">A132*SUM(C132:D132)</f>
        <v>40</v>
      </c>
      <c r="G132" s="106"/>
      <c r="H132" s="106"/>
      <c r="I132" s="106"/>
      <c r="J132" s="106"/>
      <c r="K132" s="106"/>
      <c r="X132" s="160" t="s">
        <v>118</v>
      </c>
      <c r="Y132" s="161">
        <v>1</v>
      </c>
      <c r="Z132" s="162">
        <v>1</v>
      </c>
      <c r="AA132" s="164"/>
      <c r="AB132" s="106"/>
      <c r="AC132" s="106"/>
      <c r="AD132" s="106"/>
      <c r="AE132" s="106"/>
      <c r="AF132" s="106"/>
      <c r="AG132" s="106"/>
      <c r="CF132" s="160" t="s">
        <v>118</v>
      </c>
      <c r="CG132" s="161">
        <v>1</v>
      </c>
      <c r="CH132" s="162">
        <v>1</v>
      </c>
      <c r="CI132" s="165">
        <f t="shared" ca="1" si="14"/>
        <v>0</v>
      </c>
      <c r="CJ132" s="106"/>
      <c r="CK132" s="106"/>
      <c r="CL132" s="106"/>
      <c r="CM132" s="106"/>
      <c r="CN132" s="106"/>
      <c r="CO132" s="106"/>
      <c r="DB132" s="160" t="s">
        <v>118</v>
      </c>
      <c r="DC132" s="161">
        <v>1</v>
      </c>
      <c r="DD132" s="162">
        <v>1</v>
      </c>
      <c r="DE132" s="165">
        <f ca="1">IFERROR(SUM($BM$36:$BQ$36)*(CI132/SUM($CG$11:$CJ$42,$CG$70:$CH$71,$CG$77:$CH$98,$CG$104:$CH$125,$CI$131,$CI$148,$CG$172:$CG$176,$CI$172:$CI$182,$CI$185:$CI$195,$CG$203:$CG$207,$CI$203:$CM$216,$CI$221:$CM$234,$CG$242:$CG$244,$CI$242:$CM$252,$CG$259:$CK$269,#REF!,$CG$304:$CH$326,$CH$333,$CG$338:$CH$353))/IF(E132=0,0.00000000000001,E132),0)</f>
        <v>0</v>
      </c>
      <c r="DF132" s="106"/>
      <c r="DG132" s="106"/>
      <c r="DH132" s="106"/>
      <c r="DI132" s="106"/>
      <c r="DJ132" s="106"/>
      <c r="DK132" s="106"/>
    </row>
    <row r="133" spans="1:115" s="5" customFormat="1" ht="14.25">
      <c r="A133" s="49">
        <v>30</v>
      </c>
      <c r="B133" s="160" t="s">
        <v>119</v>
      </c>
      <c r="C133" s="161">
        <v>0</v>
      </c>
      <c r="D133" s="162">
        <v>6</v>
      </c>
      <c r="E133" s="163"/>
      <c r="F133" s="157">
        <f t="shared" ca="1" si="15"/>
        <v>180</v>
      </c>
      <c r="G133" s="106"/>
      <c r="H133" s="106"/>
      <c r="I133" s="106"/>
      <c r="J133" s="106"/>
      <c r="K133" s="106"/>
      <c r="X133" s="160" t="s">
        <v>119</v>
      </c>
      <c r="Y133" s="161">
        <v>0</v>
      </c>
      <c r="Z133" s="162">
        <v>6</v>
      </c>
      <c r="AA133" s="164"/>
      <c r="AB133" s="106"/>
      <c r="AC133" s="106"/>
      <c r="AD133" s="106"/>
      <c r="AE133" s="106"/>
      <c r="AF133" s="106"/>
      <c r="AG133" s="106"/>
      <c r="CF133" s="160" t="s">
        <v>119</v>
      </c>
      <c r="CG133" s="161">
        <v>0</v>
      </c>
      <c r="CH133" s="162">
        <v>6</v>
      </c>
      <c r="CI133" s="165">
        <f t="shared" ca="1" si="14"/>
        <v>0</v>
      </c>
      <c r="CJ133" s="106"/>
      <c r="CK133" s="106"/>
      <c r="CL133" s="106"/>
      <c r="CM133" s="106"/>
      <c r="CN133" s="106"/>
      <c r="CO133" s="106"/>
      <c r="DB133" s="160" t="s">
        <v>119</v>
      </c>
      <c r="DC133" s="161">
        <v>0</v>
      </c>
      <c r="DD133" s="162">
        <v>6</v>
      </c>
      <c r="DE133" s="165">
        <f ca="1">IFERROR(SUM($BM$36:$BQ$36)*(CI133/SUM($CG$11:$CJ$42,$CG$70:$CH$71,$CG$77:$CH$98,$CG$104:$CH$125,$CI$131,$CI$148,$CG$172:$CG$176,$CI$172:$CI$182,$CI$185:$CI$195,$CG$203:$CG$207,$CI$203:$CM$216,$CI$221:$CM$234,$CG$242:$CG$244,$CI$242:$CM$252,$CG$259:$CK$269,#REF!,$CG$304:$CH$326,$CH$333,$CG$338:$CH$353))/IF(E133=0,0.00000000000001,E133),0)</f>
        <v>0</v>
      </c>
      <c r="DF133" s="106"/>
      <c r="DG133" s="106"/>
      <c r="DH133" s="106"/>
      <c r="DI133" s="106"/>
      <c r="DJ133" s="106"/>
      <c r="DK133" s="106"/>
    </row>
    <row r="134" spans="1:115" s="5" customFormat="1" ht="14.25">
      <c r="A134" s="49">
        <v>40</v>
      </c>
      <c r="B134" s="160" t="s">
        <v>120</v>
      </c>
      <c r="C134" s="161">
        <v>0</v>
      </c>
      <c r="D134" s="162">
        <v>2</v>
      </c>
      <c r="E134" s="163"/>
      <c r="F134" s="157">
        <f t="shared" ca="1" si="15"/>
        <v>80</v>
      </c>
      <c r="G134" s="106"/>
      <c r="H134" s="106"/>
      <c r="I134" s="106"/>
      <c r="J134" s="106"/>
      <c r="K134" s="106"/>
      <c r="X134" s="160" t="s">
        <v>120</v>
      </c>
      <c r="Y134" s="161">
        <v>0</v>
      </c>
      <c r="Z134" s="162">
        <v>2</v>
      </c>
      <c r="AA134" s="164"/>
      <c r="AB134" s="106"/>
      <c r="AC134" s="106"/>
      <c r="AD134" s="106"/>
      <c r="AE134" s="106"/>
      <c r="AF134" s="106"/>
      <c r="AG134" s="106"/>
      <c r="CF134" s="160" t="s">
        <v>120</v>
      </c>
      <c r="CG134" s="161">
        <v>0</v>
      </c>
      <c r="CH134" s="162">
        <v>2</v>
      </c>
      <c r="CI134" s="165">
        <f t="shared" ca="1" si="14"/>
        <v>0</v>
      </c>
      <c r="CJ134" s="106"/>
      <c r="CK134" s="106"/>
      <c r="CL134" s="106"/>
      <c r="CM134" s="106"/>
      <c r="CN134" s="106"/>
      <c r="CO134" s="106"/>
      <c r="DB134" s="160" t="s">
        <v>120</v>
      </c>
      <c r="DC134" s="161">
        <v>0</v>
      </c>
      <c r="DD134" s="162">
        <v>2</v>
      </c>
      <c r="DE134" s="165">
        <f ca="1">IFERROR(SUM($BM$36:$BQ$36)*(CI134/SUM($CG$11:$CJ$42,$CG$70:$CH$71,$CG$77:$CH$98,$CG$104:$CH$125,$CI$131,$CI$148,$CG$172:$CG$176,$CI$172:$CI$182,$CI$185:$CI$195,$CG$203:$CG$207,$CI$203:$CM$216,$CI$221:$CM$234,$CG$242:$CG$244,$CI$242:$CM$252,$CG$259:$CK$269,#REF!,$CG$304:$CH$326,$CH$333,$CG$338:$CH$353))/IF(E134=0,0.00000000000001,E134),0)</f>
        <v>0</v>
      </c>
      <c r="DF134" s="106"/>
      <c r="DG134" s="106"/>
      <c r="DH134" s="106"/>
      <c r="DI134" s="106"/>
      <c r="DJ134" s="106"/>
      <c r="DK134" s="106"/>
    </row>
    <row r="135" spans="1:115" s="5" customFormat="1" ht="14.25">
      <c r="A135" s="49">
        <v>50</v>
      </c>
      <c r="B135" s="160" t="s">
        <v>121</v>
      </c>
      <c r="C135" s="161">
        <v>2</v>
      </c>
      <c r="D135" s="162">
        <v>3</v>
      </c>
      <c r="E135" s="163"/>
      <c r="F135" s="157">
        <f t="shared" ca="1" si="15"/>
        <v>250</v>
      </c>
      <c r="G135" s="106"/>
      <c r="H135" s="106"/>
      <c r="I135" s="106"/>
      <c r="J135" s="106"/>
      <c r="K135" s="106"/>
      <c r="X135" s="160" t="s">
        <v>121</v>
      </c>
      <c r="Y135" s="161">
        <v>2</v>
      </c>
      <c r="Z135" s="162">
        <v>3</v>
      </c>
      <c r="AA135" s="164"/>
      <c r="AB135" s="106"/>
      <c r="AC135" s="106"/>
      <c r="AD135" s="106"/>
      <c r="AE135" s="106"/>
      <c r="AF135" s="106"/>
      <c r="AG135" s="106"/>
      <c r="CF135" s="160" t="s">
        <v>121</v>
      </c>
      <c r="CG135" s="161">
        <v>2</v>
      </c>
      <c r="CH135" s="162">
        <v>3</v>
      </c>
      <c r="CI135" s="165">
        <f t="shared" ca="1" si="14"/>
        <v>0</v>
      </c>
      <c r="CJ135" s="106"/>
      <c r="CK135" s="106"/>
      <c r="CL135" s="106"/>
      <c r="CM135" s="106"/>
      <c r="CN135" s="106"/>
      <c r="CO135" s="106"/>
      <c r="DB135" s="160" t="s">
        <v>121</v>
      </c>
      <c r="DC135" s="161">
        <v>2</v>
      </c>
      <c r="DD135" s="162">
        <v>3</v>
      </c>
      <c r="DE135" s="165">
        <f ca="1">IFERROR(SUM($BM$36:$BQ$36)*(CI135/SUM($CG$11:$CJ$42,$CG$70:$CH$71,$CG$77:$CH$98,$CG$104:$CH$125,$CI$131,$CI$148,$CG$172:$CG$176,$CI$172:$CI$182,$CI$185:$CI$195,$CG$203:$CG$207,$CI$203:$CM$216,$CI$221:$CM$234,$CG$242:$CG$244,$CI$242:$CM$252,$CG$259:$CK$269,#REF!,$CG$304:$CH$326,$CH$333,$CG$338:$CH$353))/IF(E135=0,0.00000000000001,E135),0)</f>
        <v>0</v>
      </c>
      <c r="DF135" s="106"/>
      <c r="DG135" s="106"/>
      <c r="DH135" s="106"/>
      <c r="DI135" s="106"/>
      <c r="DJ135" s="106"/>
      <c r="DK135" s="106"/>
    </row>
    <row r="136" spans="1:115" s="5" customFormat="1" ht="14.25">
      <c r="A136" s="49">
        <v>60</v>
      </c>
      <c r="B136" s="160" t="s">
        <v>122</v>
      </c>
      <c r="C136" s="161">
        <v>1</v>
      </c>
      <c r="D136" s="162">
        <v>3</v>
      </c>
      <c r="E136" s="163"/>
      <c r="F136" s="157">
        <f t="shared" ca="1" si="15"/>
        <v>240</v>
      </c>
      <c r="G136" s="106"/>
      <c r="H136" s="106"/>
      <c r="I136" s="106"/>
      <c r="J136" s="106"/>
      <c r="K136" s="106"/>
      <c r="X136" s="160" t="s">
        <v>122</v>
      </c>
      <c r="Y136" s="161">
        <v>1</v>
      </c>
      <c r="Z136" s="162">
        <v>3</v>
      </c>
      <c r="AA136" s="164"/>
      <c r="AB136" s="106"/>
      <c r="AC136" s="106"/>
      <c r="AD136" s="106"/>
      <c r="AE136" s="106"/>
      <c r="AF136" s="106"/>
      <c r="AG136" s="106"/>
      <c r="CF136" s="160" t="s">
        <v>122</v>
      </c>
      <c r="CG136" s="161">
        <v>1</v>
      </c>
      <c r="CH136" s="162">
        <v>3</v>
      </c>
      <c r="CI136" s="165">
        <f t="shared" ca="1" si="14"/>
        <v>0</v>
      </c>
      <c r="CJ136" s="106"/>
      <c r="CK136" s="106"/>
      <c r="CL136" s="106"/>
      <c r="CM136" s="106"/>
      <c r="CN136" s="106"/>
      <c r="CO136" s="106"/>
      <c r="DB136" s="160" t="s">
        <v>122</v>
      </c>
      <c r="DC136" s="161">
        <v>1</v>
      </c>
      <c r="DD136" s="162">
        <v>3</v>
      </c>
      <c r="DE136" s="165">
        <f ca="1">IFERROR(SUM($BM$36:$BQ$36)*(CI136/SUM($CG$11:$CJ$42,$CG$70:$CH$71,$CG$77:$CH$98,$CG$104:$CH$125,$CI$131,$CI$148,$CG$172:$CG$176,$CI$172:$CI$182,$CI$185:$CI$195,$CG$203:$CG$207,$CI$203:$CM$216,$CI$221:$CM$234,$CG$242:$CG$244,$CI$242:$CM$252,$CG$259:$CK$269,#REF!,$CG$304:$CH$326,$CH$333,$CG$338:$CH$353))/IF(E136=0,0.00000000000001,E136),0)</f>
        <v>0</v>
      </c>
      <c r="DF136" s="106"/>
      <c r="DG136" s="106"/>
      <c r="DH136" s="106"/>
      <c r="DI136" s="106"/>
      <c r="DJ136" s="106"/>
      <c r="DK136" s="106"/>
    </row>
    <row r="137" spans="1:115" s="5" customFormat="1" ht="14.25">
      <c r="A137" s="49">
        <v>100</v>
      </c>
      <c r="B137" s="160" t="s">
        <v>123</v>
      </c>
      <c r="C137" s="161">
        <v>1</v>
      </c>
      <c r="D137" s="162">
        <v>5</v>
      </c>
      <c r="E137" s="163"/>
      <c r="F137" s="157">
        <f t="shared" ca="1" si="15"/>
        <v>600</v>
      </c>
      <c r="G137" s="106"/>
      <c r="H137" s="106"/>
      <c r="I137" s="106"/>
      <c r="J137" s="106"/>
      <c r="K137" s="106"/>
      <c r="X137" s="160" t="s">
        <v>123</v>
      </c>
      <c r="Y137" s="161">
        <v>1</v>
      </c>
      <c r="Z137" s="162">
        <v>5</v>
      </c>
      <c r="AA137" s="164"/>
      <c r="AB137" s="106"/>
      <c r="AC137" s="106"/>
      <c r="AD137" s="106"/>
      <c r="AE137" s="106"/>
      <c r="AF137" s="106"/>
      <c r="AG137" s="106"/>
      <c r="CF137" s="160" t="s">
        <v>123</v>
      </c>
      <c r="CG137" s="161">
        <v>1</v>
      </c>
      <c r="CH137" s="162">
        <v>5</v>
      </c>
      <c r="CI137" s="165">
        <f t="shared" ca="1" si="14"/>
        <v>0</v>
      </c>
      <c r="CJ137" s="106"/>
      <c r="CK137" s="106"/>
      <c r="CL137" s="106"/>
      <c r="CM137" s="106"/>
      <c r="CN137" s="106"/>
      <c r="CO137" s="106"/>
      <c r="DB137" s="160" t="s">
        <v>123</v>
      </c>
      <c r="DC137" s="161">
        <v>1</v>
      </c>
      <c r="DD137" s="162">
        <v>5</v>
      </c>
      <c r="DE137" s="165">
        <f ca="1">IFERROR(SUM($BM$36:$BQ$36)*(CI137/SUM($CG$11:$CJ$42,$CG$70:$CH$71,$CG$77:$CH$98,$CG$104:$CH$125,$CI$131,$CI$148,$CG$172:$CG$176,$CI$172:$CI$182,$CI$185:$CI$195,$CG$203:$CG$207,$CI$203:$CM$216,$CI$221:$CM$234,$CG$242:$CG$244,$CI$242:$CM$252,$CG$259:$CK$269,#REF!,$CG$304:$CH$326,$CH$333,$CG$338:$CH$353))/IF(E137=0,0.00000000000001,E137),0)</f>
        <v>0</v>
      </c>
      <c r="DF137" s="106"/>
      <c r="DG137" s="106"/>
      <c r="DH137" s="106"/>
      <c r="DI137" s="106"/>
      <c r="DJ137" s="106"/>
      <c r="DK137" s="106"/>
    </row>
    <row r="138" spans="1:115" s="5" customFormat="1" ht="14.25">
      <c r="A138" s="49">
        <v>200</v>
      </c>
      <c r="B138" s="160" t="s">
        <v>124</v>
      </c>
      <c r="C138" s="161">
        <v>0</v>
      </c>
      <c r="D138" s="162">
        <v>1</v>
      </c>
      <c r="E138" s="163"/>
      <c r="F138" s="157">
        <f t="shared" ca="1" si="15"/>
        <v>200</v>
      </c>
      <c r="G138" s="106"/>
      <c r="H138" s="106"/>
      <c r="I138" s="106"/>
      <c r="J138" s="106"/>
      <c r="K138" s="106"/>
      <c r="X138" s="160" t="s">
        <v>124</v>
      </c>
      <c r="Y138" s="161">
        <v>0</v>
      </c>
      <c r="Z138" s="162">
        <v>1</v>
      </c>
      <c r="AA138" s="164"/>
      <c r="AB138" s="106"/>
      <c r="AC138" s="106"/>
      <c r="AD138" s="106"/>
      <c r="AE138" s="106"/>
      <c r="AF138" s="106"/>
      <c r="AG138" s="106"/>
      <c r="CF138" s="160" t="s">
        <v>124</v>
      </c>
      <c r="CG138" s="161">
        <v>0</v>
      </c>
      <c r="CH138" s="162">
        <v>1</v>
      </c>
      <c r="CI138" s="165">
        <f t="shared" ca="1" si="14"/>
        <v>0</v>
      </c>
      <c r="CJ138" s="106"/>
      <c r="CK138" s="106"/>
      <c r="CL138" s="106"/>
      <c r="CM138" s="106"/>
      <c r="CN138" s="106"/>
      <c r="CO138" s="106"/>
      <c r="DB138" s="160" t="s">
        <v>124</v>
      </c>
      <c r="DC138" s="161">
        <v>0</v>
      </c>
      <c r="DD138" s="162">
        <v>1</v>
      </c>
      <c r="DE138" s="165">
        <f ca="1">IFERROR(SUM($BM$36:$BQ$36)*(CI138/SUM($CG$11:$CJ$42,$CG$70:$CH$71,$CG$77:$CH$98,$CG$104:$CH$125,$CI$131,$CI$148,$CG$172:$CG$176,$CI$172:$CI$182,$CI$185:$CI$195,$CG$203:$CG$207,$CI$203:$CM$216,$CI$221:$CM$234,$CG$242:$CG$244,$CI$242:$CM$252,$CG$259:$CK$269,#REF!,$CG$304:$CH$326,$CH$333,$CG$338:$CH$353))/IF(E138=0,0.00000000000001,E138),0)</f>
        <v>0</v>
      </c>
      <c r="DF138" s="106"/>
      <c r="DG138" s="106"/>
      <c r="DH138" s="106"/>
      <c r="DI138" s="106"/>
      <c r="DJ138" s="106"/>
      <c r="DK138" s="106"/>
    </row>
    <row r="139" spans="1:115" s="5" customFormat="1" ht="14.25">
      <c r="A139" s="49">
        <v>300</v>
      </c>
      <c r="B139" s="160" t="s">
        <v>125</v>
      </c>
      <c r="C139" s="161">
        <v>0</v>
      </c>
      <c r="D139" s="162">
        <v>2</v>
      </c>
      <c r="E139" s="163"/>
      <c r="F139" s="157">
        <f t="shared" ca="1" si="15"/>
        <v>600</v>
      </c>
      <c r="G139" s="106"/>
      <c r="H139" s="106"/>
      <c r="I139" s="106"/>
      <c r="J139" s="106"/>
      <c r="K139" s="106"/>
      <c r="X139" s="160" t="s">
        <v>125</v>
      </c>
      <c r="Y139" s="161">
        <v>0</v>
      </c>
      <c r="Z139" s="162">
        <v>2</v>
      </c>
      <c r="AA139" s="164"/>
      <c r="AB139" s="106"/>
      <c r="AC139" s="106"/>
      <c r="AD139" s="106"/>
      <c r="AE139" s="106"/>
      <c r="AF139" s="106"/>
      <c r="AG139" s="106"/>
      <c r="CF139" s="160" t="s">
        <v>125</v>
      </c>
      <c r="CG139" s="161">
        <v>0</v>
      </c>
      <c r="CH139" s="162">
        <v>2</v>
      </c>
      <c r="CI139" s="165">
        <f t="shared" ca="1" si="14"/>
        <v>0</v>
      </c>
      <c r="CJ139" s="106"/>
      <c r="CK139" s="106"/>
      <c r="CL139" s="106"/>
      <c r="CM139" s="106"/>
      <c r="CN139" s="106"/>
      <c r="CO139" s="106"/>
      <c r="DB139" s="160" t="s">
        <v>125</v>
      </c>
      <c r="DC139" s="161">
        <v>0</v>
      </c>
      <c r="DD139" s="162">
        <v>2</v>
      </c>
      <c r="DE139" s="165">
        <f ca="1">IFERROR(SUM($BM$36:$BQ$36)*(CI139/SUM($CG$11:$CJ$42,$CG$70:$CH$71,$CG$77:$CH$98,$CG$104:$CH$125,$CI$131,$CI$148,$CG$172:$CG$176,$CI$172:$CI$182,$CI$185:$CI$195,$CG$203:$CG$207,$CI$203:$CM$216,$CI$221:$CM$234,$CG$242:$CG$244,$CI$242:$CM$252,$CG$259:$CK$269,#REF!,$CG$304:$CH$326,$CH$333,$CG$338:$CH$353))/IF(E139=0,0.00000000000001,E139),0)</f>
        <v>0</v>
      </c>
      <c r="DF139" s="106"/>
      <c r="DG139" s="106"/>
      <c r="DH139" s="106"/>
      <c r="DI139" s="106"/>
      <c r="DJ139" s="106"/>
      <c r="DK139" s="106"/>
    </row>
    <row r="140" spans="1:115" s="5" customFormat="1" ht="14.25">
      <c r="A140" s="49">
        <v>400</v>
      </c>
      <c r="B140" s="160" t="s">
        <v>126</v>
      </c>
      <c r="C140" s="161">
        <v>0</v>
      </c>
      <c r="D140" s="162">
        <v>2</v>
      </c>
      <c r="E140" s="163"/>
      <c r="F140" s="157">
        <f t="shared" ca="1" si="15"/>
        <v>800</v>
      </c>
      <c r="G140" s="106"/>
      <c r="H140" s="106"/>
      <c r="I140" s="106"/>
      <c r="J140" s="106"/>
      <c r="K140" s="106"/>
      <c r="X140" s="160" t="s">
        <v>126</v>
      </c>
      <c r="Y140" s="161">
        <v>0</v>
      </c>
      <c r="Z140" s="162">
        <v>2</v>
      </c>
      <c r="AA140" s="164"/>
      <c r="AB140" s="106"/>
      <c r="AC140" s="106"/>
      <c r="AD140" s="106"/>
      <c r="AE140" s="106"/>
      <c r="AF140" s="106"/>
      <c r="AG140" s="106"/>
      <c r="CF140" s="160" t="s">
        <v>126</v>
      </c>
      <c r="CG140" s="161">
        <v>0</v>
      </c>
      <c r="CH140" s="162">
        <v>2</v>
      </c>
      <c r="CI140" s="165">
        <f t="shared" ca="1" si="14"/>
        <v>0</v>
      </c>
      <c r="CJ140" s="106"/>
      <c r="CK140" s="106"/>
      <c r="CL140" s="106"/>
      <c r="CM140" s="106"/>
      <c r="CN140" s="106"/>
      <c r="CO140" s="106"/>
      <c r="DB140" s="160" t="s">
        <v>126</v>
      </c>
      <c r="DC140" s="161">
        <v>0</v>
      </c>
      <c r="DD140" s="162">
        <v>2</v>
      </c>
      <c r="DE140" s="165">
        <f ca="1">IFERROR(SUM($BM$36:$BQ$36)*(CI140/SUM($CG$11:$CJ$42,$CG$70:$CH$71,$CG$77:$CH$98,$CG$104:$CH$125,$CI$131,$CI$148,$CG$172:$CG$176,$CI$172:$CI$182,$CI$185:$CI$195,$CG$203:$CG$207,$CI$203:$CM$216,$CI$221:$CM$234,$CG$242:$CG$244,$CI$242:$CM$252,$CG$259:$CK$269,#REF!,$CG$304:$CH$326,$CH$333,$CG$338:$CH$353))/IF(E140=0,0.00000000000001,E140),0)</f>
        <v>0</v>
      </c>
      <c r="DF140" s="106"/>
      <c r="DG140" s="106"/>
      <c r="DH140" s="106"/>
      <c r="DI140" s="106"/>
      <c r="DJ140" s="106"/>
      <c r="DK140" s="106"/>
    </row>
    <row r="141" spans="1:115" s="5" customFormat="1" ht="14.25">
      <c r="A141" s="49">
        <v>500</v>
      </c>
      <c r="B141" s="160" t="s">
        <v>127</v>
      </c>
      <c r="C141" s="161">
        <v>0</v>
      </c>
      <c r="D141" s="162">
        <v>3</v>
      </c>
      <c r="E141" s="163"/>
      <c r="F141" s="157">
        <f t="shared" ca="1" si="15"/>
        <v>1500</v>
      </c>
      <c r="G141" s="106"/>
      <c r="H141" s="106"/>
      <c r="I141" s="106"/>
      <c r="J141" s="106"/>
      <c r="K141" s="106"/>
      <c r="X141" s="160" t="s">
        <v>127</v>
      </c>
      <c r="Y141" s="161">
        <v>0</v>
      </c>
      <c r="Z141" s="162">
        <v>3</v>
      </c>
      <c r="AA141" s="164"/>
      <c r="AB141" s="106"/>
      <c r="AC141" s="106"/>
      <c r="AD141" s="106"/>
      <c r="AE141" s="106"/>
      <c r="AF141" s="106"/>
      <c r="AG141" s="106"/>
      <c r="CF141" s="160" t="s">
        <v>127</v>
      </c>
      <c r="CG141" s="161">
        <v>0</v>
      </c>
      <c r="CH141" s="162">
        <v>3</v>
      </c>
      <c r="CI141" s="165">
        <f t="shared" ca="1" si="14"/>
        <v>0</v>
      </c>
      <c r="CJ141" s="106"/>
      <c r="CK141" s="106"/>
      <c r="CL141" s="106"/>
      <c r="CM141" s="106"/>
      <c r="CN141" s="106"/>
      <c r="CO141" s="106"/>
      <c r="DB141" s="160" t="s">
        <v>127</v>
      </c>
      <c r="DC141" s="161">
        <v>0</v>
      </c>
      <c r="DD141" s="162">
        <v>3</v>
      </c>
      <c r="DE141" s="165">
        <f ca="1">IFERROR(SUM($BM$36:$BQ$36)*(CI141/SUM($CG$11:$CJ$42,$CG$70:$CH$71,$CG$77:$CH$98,$CG$104:$CH$125,$CI$131,$CI$148,$CG$172:$CG$176,$CI$172:$CI$182,$CI$185:$CI$195,$CG$203:$CG$207,$CI$203:$CM$216,$CI$221:$CM$234,$CG$242:$CG$244,$CI$242:$CM$252,$CG$259:$CK$269,#REF!,$CG$304:$CH$326,$CH$333,$CG$338:$CH$353))/IF(E141=0,0.00000000000001,E141),0)</f>
        <v>0</v>
      </c>
      <c r="DF141" s="106"/>
      <c r="DG141" s="106"/>
      <c r="DH141" s="106"/>
      <c r="DI141" s="106"/>
      <c r="DJ141" s="106"/>
      <c r="DK141" s="106"/>
    </row>
    <row r="142" spans="1:115" s="5" customFormat="1" ht="14.25">
      <c r="A142" s="49">
        <v>600</v>
      </c>
      <c r="B142" s="160" t="s">
        <v>128</v>
      </c>
      <c r="C142" s="161">
        <v>0</v>
      </c>
      <c r="D142" s="162">
        <v>2</v>
      </c>
      <c r="E142" s="163"/>
      <c r="F142" s="157">
        <f t="shared" ca="1" si="15"/>
        <v>1200</v>
      </c>
      <c r="G142" s="106"/>
      <c r="H142" s="106"/>
      <c r="I142" s="106"/>
      <c r="J142" s="106"/>
      <c r="K142" s="106"/>
      <c r="X142" s="160" t="s">
        <v>128</v>
      </c>
      <c r="Y142" s="161">
        <v>0</v>
      </c>
      <c r="Z142" s="162">
        <v>2</v>
      </c>
      <c r="AA142" s="164"/>
      <c r="AB142" s="106"/>
      <c r="AC142" s="106"/>
      <c r="AD142" s="106"/>
      <c r="AE142" s="106"/>
      <c r="AF142" s="106"/>
      <c r="AG142" s="106"/>
      <c r="CF142" s="160" t="s">
        <v>128</v>
      </c>
      <c r="CG142" s="161">
        <v>0</v>
      </c>
      <c r="CH142" s="162">
        <v>2</v>
      </c>
      <c r="CI142" s="165">
        <f t="shared" ca="1" si="14"/>
        <v>0</v>
      </c>
      <c r="CJ142" s="106"/>
      <c r="CK142" s="106"/>
      <c r="CL142" s="106"/>
      <c r="CM142" s="106"/>
      <c r="CN142" s="106"/>
      <c r="CO142" s="106"/>
      <c r="DB142" s="160" t="s">
        <v>128</v>
      </c>
      <c r="DC142" s="161">
        <v>0</v>
      </c>
      <c r="DD142" s="162">
        <v>2</v>
      </c>
      <c r="DE142" s="165">
        <f ca="1">IFERROR(SUM($BM$36:$BQ$36)*(CI142/SUM($CG$11:$CJ$42,$CG$70:$CH$71,$CG$77:$CH$98,$CG$104:$CH$125,$CI$131,$CI$148,$CG$172:$CG$176,$CI$172:$CI$182,$CI$185:$CI$195,$CG$203:$CG$207,$CI$203:$CM$216,$CI$221:$CM$234,$CG$242:$CG$244,$CI$242:$CM$252,$CG$259:$CK$269,#REF!,$CG$304:$CH$326,$CH$333,$CG$338:$CH$353))/IF(E142=0,0.00000000000001,E142),0)</f>
        <v>0</v>
      </c>
      <c r="DF142" s="106"/>
      <c r="DG142" s="106"/>
      <c r="DH142" s="106"/>
      <c r="DI142" s="106"/>
      <c r="DJ142" s="106"/>
      <c r="DK142" s="106"/>
    </row>
    <row r="143" spans="1:115" s="5" customFormat="1" ht="15" thickBot="1">
      <c r="A143" s="49">
        <v>2500</v>
      </c>
      <c r="B143" s="166" t="s">
        <v>129</v>
      </c>
      <c r="C143" s="167">
        <v>0</v>
      </c>
      <c r="D143" s="168">
        <v>2</v>
      </c>
      <c r="E143" s="163"/>
      <c r="F143" s="157">
        <f t="shared" ca="1" si="15"/>
        <v>5000</v>
      </c>
      <c r="G143" s="106"/>
      <c r="H143" s="106"/>
      <c r="I143" s="106"/>
      <c r="J143" s="106"/>
      <c r="K143" s="106"/>
      <c r="X143" s="166" t="s">
        <v>129</v>
      </c>
      <c r="Y143" s="167">
        <v>0</v>
      </c>
      <c r="Z143" s="168">
        <v>2</v>
      </c>
      <c r="AA143" s="169"/>
      <c r="AB143" s="106"/>
      <c r="AC143" s="106"/>
      <c r="AD143" s="106"/>
      <c r="AE143" s="106"/>
      <c r="AF143" s="106"/>
      <c r="AG143" s="106"/>
      <c r="CF143" s="166" t="s">
        <v>129</v>
      </c>
      <c r="CG143" s="167">
        <v>0</v>
      </c>
      <c r="CH143" s="168">
        <v>2</v>
      </c>
      <c r="CI143" s="170">
        <f t="shared" ca="1" si="14"/>
        <v>0</v>
      </c>
      <c r="CJ143" s="106"/>
      <c r="CK143" s="106"/>
      <c r="CL143" s="106"/>
      <c r="CM143" s="106"/>
      <c r="CN143" s="106"/>
      <c r="CO143" s="106"/>
      <c r="DB143" s="166" t="s">
        <v>129</v>
      </c>
      <c r="DC143" s="167">
        <v>0</v>
      </c>
      <c r="DD143" s="168">
        <v>2</v>
      </c>
      <c r="DE143" s="170">
        <f ca="1">IFERROR(SUM($BM$36:$BQ$36)*(CI143/SUM($CG$11:$CJ$42,$CG$70:$CH$71,$CG$77:$CH$98,$CG$104:$CH$125,$CI$131,$CI$148,$CG$172:$CG$176,$CI$172:$CI$182,$CI$185:$CI$195,$CG$203:$CG$207,$CI$203:$CM$216,$CI$221:$CM$234,$CG$242:$CG$244,$CI$242:$CM$252,$CG$259:$CK$269,#REF!,$CG$304:$CH$326,$CH$333,$CG$338:$CH$353))/IF(E143=0,0.00000000000001,E143),0)</f>
        <v>0</v>
      </c>
      <c r="DF143" s="106"/>
      <c r="DG143" s="106"/>
      <c r="DH143" s="106"/>
      <c r="DI143" s="106"/>
      <c r="DJ143" s="106"/>
      <c r="DK143" s="106"/>
    </row>
    <row r="144" spans="1:115" s="5" customFormat="1" ht="11.25">
      <c r="C144" s="106"/>
      <c r="D144" s="106"/>
      <c r="E144" s="106"/>
      <c r="F144" s="106"/>
      <c r="G144" s="106"/>
      <c r="H144" s="106"/>
      <c r="I144" s="106"/>
      <c r="J144" s="106"/>
      <c r="K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CG144" s="106"/>
      <c r="CH144" s="106"/>
      <c r="CI144" s="106"/>
      <c r="CJ144" s="106"/>
      <c r="CK144" s="106"/>
      <c r="CL144" s="106"/>
      <c r="CM144" s="106"/>
      <c r="CN144" s="106"/>
      <c r="CO144" s="106"/>
      <c r="DC144" s="106"/>
      <c r="DD144" s="106"/>
      <c r="DE144" s="106"/>
      <c r="DF144" s="106"/>
      <c r="DG144" s="106"/>
      <c r="DH144" s="106"/>
      <c r="DI144" s="106"/>
      <c r="DJ144" s="106"/>
      <c r="DK144" s="106"/>
    </row>
    <row r="145" spans="1:115" s="5" customFormat="1" ht="14.25" customHeight="1">
      <c r="B145" s="149" t="s">
        <v>130</v>
      </c>
      <c r="C145" s="149"/>
      <c r="D145" s="149"/>
      <c r="E145" s="149"/>
      <c r="F145" s="106"/>
      <c r="G145" s="106"/>
      <c r="H145" s="106"/>
      <c r="I145" s="106"/>
      <c r="J145" s="106"/>
      <c r="K145" s="106"/>
      <c r="X145" s="149" t="s">
        <v>130</v>
      </c>
      <c r="Y145" s="149"/>
      <c r="Z145" s="149"/>
      <c r="AA145" s="149"/>
      <c r="AB145" s="106"/>
      <c r="AC145" s="106"/>
      <c r="AD145" s="106"/>
      <c r="AE145" s="106"/>
      <c r="AF145" s="106"/>
      <c r="AG145" s="106"/>
      <c r="CF145" s="149" t="s">
        <v>130</v>
      </c>
      <c r="CG145" s="149"/>
      <c r="CH145" s="149"/>
      <c r="CI145" s="149"/>
      <c r="CJ145" s="106"/>
      <c r="CK145" s="106"/>
      <c r="CL145" s="106"/>
      <c r="CM145" s="106"/>
      <c r="CN145" s="106"/>
      <c r="CO145" s="106"/>
      <c r="DB145" s="149" t="s">
        <v>130</v>
      </c>
      <c r="DC145" s="149"/>
      <c r="DD145" s="149"/>
      <c r="DE145" s="149"/>
      <c r="DF145" s="106"/>
      <c r="DG145" s="106"/>
      <c r="DH145" s="106"/>
      <c r="DI145" s="106"/>
      <c r="DJ145" s="106"/>
      <c r="DK145" s="106"/>
    </row>
    <row r="146" spans="1:115" s="5" customFormat="1" ht="15" customHeight="1">
      <c r="B146" s="150" t="s">
        <v>109</v>
      </c>
      <c r="C146" s="150" t="s">
        <v>110</v>
      </c>
      <c r="D146" s="150"/>
      <c r="E146" s="150" t="s">
        <v>111</v>
      </c>
      <c r="F146" s="106"/>
      <c r="G146" s="106"/>
      <c r="H146" s="106"/>
      <c r="I146" s="106"/>
      <c r="J146" s="106"/>
      <c r="K146" s="106"/>
      <c r="X146" s="150" t="s">
        <v>109</v>
      </c>
      <c r="Y146" s="150" t="s">
        <v>110</v>
      </c>
      <c r="Z146" s="150"/>
      <c r="AA146" s="150" t="s">
        <v>112</v>
      </c>
      <c r="AB146" s="106"/>
      <c r="AC146" s="106"/>
      <c r="AD146" s="106"/>
      <c r="AE146" s="106"/>
      <c r="AF146" s="106"/>
      <c r="AG146" s="106"/>
      <c r="CF146" s="150" t="s">
        <v>109</v>
      </c>
      <c r="CG146" s="150" t="s">
        <v>110</v>
      </c>
      <c r="CH146" s="150"/>
      <c r="CI146" s="150" t="s">
        <v>11</v>
      </c>
      <c r="CJ146" s="106"/>
      <c r="CK146" s="106"/>
      <c r="CL146" s="106"/>
      <c r="CM146" s="106"/>
      <c r="CN146" s="106"/>
      <c r="CO146" s="106"/>
      <c r="DB146" s="150" t="s">
        <v>109</v>
      </c>
      <c r="DC146" s="150" t="s">
        <v>110</v>
      </c>
      <c r="DD146" s="150"/>
      <c r="DE146" s="150" t="s">
        <v>113</v>
      </c>
      <c r="DF146" s="106"/>
      <c r="DG146" s="106"/>
      <c r="DH146" s="106"/>
      <c r="DI146" s="106"/>
      <c r="DJ146" s="106"/>
      <c r="DK146" s="106"/>
    </row>
    <row r="147" spans="1:115" s="5" customFormat="1" ht="15" customHeight="1" thickBot="1">
      <c r="B147" s="151"/>
      <c r="C147" s="152" t="s">
        <v>114</v>
      </c>
      <c r="D147" s="152" t="s">
        <v>115</v>
      </c>
      <c r="E147" s="151"/>
      <c r="F147" s="107" t="s">
        <v>116</v>
      </c>
      <c r="G147" s="106"/>
      <c r="H147" s="106"/>
      <c r="I147" s="106"/>
      <c r="J147" s="106"/>
      <c r="K147" s="106"/>
      <c r="X147" s="151"/>
      <c r="Y147" s="152" t="s">
        <v>114</v>
      </c>
      <c r="Z147" s="152" t="s">
        <v>115</v>
      </c>
      <c r="AA147" s="151"/>
      <c r="AB147" s="106"/>
      <c r="AC147" s="106"/>
      <c r="AD147" s="106"/>
      <c r="AE147" s="106"/>
      <c r="AF147" s="106"/>
      <c r="AG147" s="106"/>
      <c r="CF147" s="151"/>
      <c r="CG147" s="152" t="s">
        <v>114</v>
      </c>
      <c r="CH147" s="152" t="s">
        <v>115</v>
      </c>
      <c r="CI147" s="151"/>
      <c r="CJ147" s="106"/>
      <c r="CK147" s="106"/>
      <c r="CL147" s="106"/>
      <c r="CM147" s="106"/>
      <c r="CN147" s="106"/>
      <c r="CO147" s="106"/>
      <c r="DB147" s="151"/>
      <c r="DC147" s="152" t="s">
        <v>114</v>
      </c>
      <c r="DD147" s="152" t="s">
        <v>115</v>
      </c>
      <c r="DE147" s="151"/>
      <c r="DF147" s="106"/>
      <c r="DG147" s="106"/>
      <c r="DH147" s="106"/>
      <c r="DI147" s="106"/>
      <c r="DJ147" s="106"/>
      <c r="DK147" s="106"/>
    </row>
    <row r="148" spans="1:115" s="5" customFormat="1" ht="14.25">
      <c r="A148" s="49">
        <v>10</v>
      </c>
      <c r="B148" s="153" t="s">
        <v>117</v>
      </c>
      <c r="C148" s="154">
        <v>1</v>
      </c>
      <c r="D148" s="155">
        <v>1</v>
      </c>
      <c r="E148" s="156">
        <v>0</v>
      </c>
      <c r="F148" s="157">
        <f t="shared" ref="F148:F166" ca="1" si="16">A148*SUM(C148:D148)</f>
        <v>20</v>
      </c>
      <c r="G148" s="106"/>
      <c r="H148" s="106"/>
      <c r="I148" s="106"/>
      <c r="J148" s="106"/>
      <c r="K148" s="106"/>
      <c r="X148" s="153" t="s">
        <v>117</v>
      </c>
      <c r="Y148" s="154">
        <v>1</v>
      </c>
      <c r="Z148" s="155">
        <v>1</v>
      </c>
      <c r="AA148" s="158">
        <v>64100.78</v>
      </c>
      <c r="AB148" s="106"/>
      <c r="AC148" s="106"/>
      <c r="AD148" s="106"/>
      <c r="AE148" s="106"/>
      <c r="AF148" s="106"/>
      <c r="AG148" s="106"/>
      <c r="CF148" s="153" t="s">
        <v>117</v>
      </c>
      <c r="CG148" s="154">
        <v>1</v>
      </c>
      <c r="CH148" s="155">
        <v>1</v>
      </c>
      <c r="CI148" s="159">
        <f t="shared" ref="CI148:CI166" ca="1" si="17">IF(E148=0,0.00000000000001*AA148,E148*AA148)</f>
        <v>6.4100779999999996E-10</v>
      </c>
      <c r="CJ148" s="106"/>
      <c r="CK148" s="106"/>
      <c r="CL148" s="106"/>
      <c r="CM148" s="106"/>
      <c r="CN148" s="106"/>
      <c r="CO148" s="106"/>
      <c r="DB148" s="153" t="s">
        <v>117</v>
      </c>
      <c r="DC148" s="154">
        <v>1</v>
      </c>
      <c r="DD148" s="155">
        <v>1</v>
      </c>
      <c r="DE148" s="159">
        <f ca="1">IFERROR(SUM($BM$36:$BP$36)*(CI148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E148=0,0.00000000000001,E148),0)</f>
        <v>35769.588281125019</v>
      </c>
      <c r="DF148" s="106"/>
      <c r="DG148" s="106"/>
      <c r="DH148" s="106"/>
      <c r="DI148" s="106"/>
      <c r="DJ148" s="106"/>
      <c r="DK148" s="106"/>
    </row>
    <row r="149" spans="1:115" s="5" customFormat="1" ht="14.25">
      <c r="A149" s="49">
        <v>20</v>
      </c>
      <c r="B149" s="160" t="s">
        <v>118</v>
      </c>
      <c r="C149" s="161">
        <v>3</v>
      </c>
      <c r="D149" s="162">
        <v>2</v>
      </c>
      <c r="E149" s="163"/>
      <c r="F149" s="157">
        <f t="shared" ca="1" si="16"/>
        <v>100</v>
      </c>
      <c r="G149" s="106"/>
      <c r="H149" s="106"/>
      <c r="I149" s="106"/>
      <c r="J149" s="106"/>
      <c r="K149" s="106"/>
      <c r="X149" s="160" t="s">
        <v>118</v>
      </c>
      <c r="Y149" s="161">
        <v>3</v>
      </c>
      <c r="Z149" s="162">
        <v>2</v>
      </c>
      <c r="AA149" s="164"/>
      <c r="AB149" s="106"/>
      <c r="AC149" s="106"/>
      <c r="AD149" s="106"/>
      <c r="AE149" s="106"/>
      <c r="AF149" s="106"/>
      <c r="AG149" s="106"/>
      <c r="CF149" s="160" t="s">
        <v>118</v>
      </c>
      <c r="CG149" s="161">
        <v>3</v>
      </c>
      <c r="CH149" s="162">
        <v>2</v>
      </c>
      <c r="CI149" s="165">
        <f t="shared" ca="1" si="17"/>
        <v>0</v>
      </c>
      <c r="CJ149" s="106"/>
      <c r="CK149" s="106"/>
      <c r="CL149" s="106"/>
      <c r="CM149" s="106"/>
      <c r="CN149" s="106"/>
      <c r="CO149" s="106"/>
      <c r="DB149" s="160" t="s">
        <v>118</v>
      </c>
      <c r="DC149" s="161">
        <v>3</v>
      </c>
      <c r="DD149" s="162">
        <v>2</v>
      </c>
      <c r="DE149" s="165">
        <f ca="1">IFERROR(SUM($BM$36:$BQ$36)*(CI149/SUM($CG$11:$CJ$42,$CG$70:$CH$71,$CG$77:$CH$98,$CG$104:$CH$125,$CI$131,$CI$148,$CG$172:$CG$176,$CI$172:$CI$182,$CI$185:$CI$195,$CG$203:$CG$207,$CI$203:$CM$216,$CI$221:$CM$234,$CG$242:$CG$244,$CI$242:$CM$252,$CG$259:$CK$269,#REF!,$CG$304:$CH$326,$CH$333,$CG$338:$CH$353))/IF(E149=0,0.00000000000001,E149),0)</f>
        <v>0</v>
      </c>
      <c r="DF149" s="106"/>
      <c r="DG149" s="106"/>
      <c r="DH149" s="106"/>
      <c r="DI149" s="106"/>
      <c r="DJ149" s="106"/>
      <c r="DK149" s="106"/>
    </row>
    <row r="150" spans="1:115" s="5" customFormat="1" ht="14.25">
      <c r="A150" s="49">
        <v>30</v>
      </c>
      <c r="B150" s="160" t="s">
        <v>119</v>
      </c>
      <c r="C150" s="161">
        <v>1</v>
      </c>
      <c r="D150" s="162">
        <v>1</v>
      </c>
      <c r="E150" s="163"/>
      <c r="F150" s="157">
        <f t="shared" ca="1" si="16"/>
        <v>60</v>
      </c>
      <c r="G150" s="106"/>
      <c r="H150" s="106"/>
      <c r="I150" s="106"/>
      <c r="J150" s="106"/>
      <c r="K150" s="106"/>
      <c r="X150" s="160" t="s">
        <v>119</v>
      </c>
      <c r="Y150" s="161">
        <v>1</v>
      </c>
      <c r="Z150" s="162">
        <v>1</v>
      </c>
      <c r="AA150" s="164"/>
      <c r="AB150" s="106"/>
      <c r="AC150" s="106"/>
      <c r="AD150" s="106"/>
      <c r="AE150" s="106"/>
      <c r="AF150" s="106"/>
      <c r="AG150" s="106"/>
      <c r="CF150" s="160" t="s">
        <v>119</v>
      </c>
      <c r="CG150" s="161">
        <v>1</v>
      </c>
      <c r="CH150" s="162">
        <v>1</v>
      </c>
      <c r="CI150" s="165">
        <f t="shared" ca="1" si="17"/>
        <v>0</v>
      </c>
      <c r="CJ150" s="106"/>
      <c r="CK150" s="106"/>
      <c r="CL150" s="106"/>
      <c r="CM150" s="106"/>
      <c r="CN150" s="106"/>
      <c r="CO150" s="106"/>
      <c r="DB150" s="160" t="s">
        <v>119</v>
      </c>
      <c r="DC150" s="161">
        <v>1</v>
      </c>
      <c r="DD150" s="162">
        <v>1</v>
      </c>
      <c r="DE150" s="165">
        <f ca="1">IFERROR(SUM($BM$36:$BQ$36)*(CI150/SUM($CG$11:$CJ$42,$CG$70:$CH$71,$CG$77:$CH$98,$CG$104:$CH$125,$CI$131,$CI$148,$CG$172:$CG$176,$CI$172:$CI$182,$CI$185:$CI$195,$CG$203:$CG$207,$CI$203:$CM$216,$CI$221:$CM$234,$CG$242:$CG$244,$CI$242:$CM$252,$CG$259:$CK$269,#REF!,$CG$304:$CH$326,$CH$333,$CG$338:$CH$353))/IF(E150=0,0.00000000000001,E150),0)</f>
        <v>0</v>
      </c>
      <c r="DF150" s="106"/>
      <c r="DG150" s="106"/>
      <c r="DH150" s="106"/>
      <c r="DI150" s="106"/>
      <c r="DJ150" s="106"/>
      <c r="DK150" s="106"/>
    </row>
    <row r="151" spans="1:115" s="5" customFormat="1" ht="14.25">
      <c r="A151" s="49">
        <v>40</v>
      </c>
      <c r="B151" s="160" t="s">
        <v>120</v>
      </c>
      <c r="C151" s="161">
        <v>0</v>
      </c>
      <c r="D151" s="162">
        <v>2</v>
      </c>
      <c r="E151" s="163"/>
      <c r="F151" s="157">
        <f t="shared" ca="1" si="16"/>
        <v>80</v>
      </c>
      <c r="G151" s="106"/>
      <c r="H151" s="106"/>
      <c r="I151" s="106"/>
      <c r="J151" s="106"/>
      <c r="K151" s="106"/>
      <c r="X151" s="160" t="s">
        <v>120</v>
      </c>
      <c r="Y151" s="161">
        <v>0</v>
      </c>
      <c r="Z151" s="162">
        <v>2</v>
      </c>
      <c r="AA151" s="164"/>
      <c r="AB151" s="106"/>
      <c r="AC151" s="106"/>
      <c r="AD151" s="106"/>
      <c r="AE151" s="106"/>
      <c r="AF151" s="106"/>
      <c r="AG151" s="106"/>
      <c r="CF151" s="160" t="s">
        <v>120</v>
      </c>
      <c r="CG151" s="161">
        <v>0</v>
      </c>
      <c r="CH151" s="162">
        <v>2</v>
      </c>
      <c r="CI151" s="165">
        <f t="shared" ca="1" si="17"/>
        <v>0</v>
      </c>
      <c r="CJ151" s="106"/>
      <c r="CK151" s="106"/>
      <c r="CL151" s="106"/>
      <c r="CM151" s="106"/>
      <c r="CN151" s="106"/>
      <c r="CO151" s="106"/>
      <c r="DB151" s="160" t="s">
        <v>120</v>
      </c>
      <c r="DC151" s="161">
        <v>0</v>
      </c>
      <c r="DD151" s="162">
        <v>2</v>
      </c>
      <c r="DE151" s="165">
        <f ca="1">IFERROR(SUM($BM$36:$BQ$36)*(CI151/SUM($CG$11:$CJ$42,$CG$70:$CH$71,$CG$77:$CH$98,$CG$104:$CH$125,$CI$131,$CI$148,$CG$172:$CG$176,$CI$172:$CI$182,$CI$185:$CI$195,$CG$203:$CG$207,$CI$203:$CM$216,$CI$221:$CM$234,$CG$242:$CG$244,$CI$242:$CM$252,$CG$259:$CK$269,#REF!,$CG$304:$CH$326,$CH$333,$CG$338:$CH$353))/IF(E151=0,0.00000000000001,E151),0)</f>
        <v>0</v>
      </c>
      <c r="DF151" s="106"/>
      <c r="DG151" s="106"/>
      <c r="DH151" s="106"/>
      <c r="DI151" s="106"/>
      <c r="DJ151" s="106"/>
      <c r="DK151" s="106"/>
    </row>
    <row r="152" spans="1:115" s="5" customFormat="1" ht="14.25">
      <c r="A152" s="49">
        <v>50</v>
      </c>
      <c r="B152" s="160" t="s">
        <v>121</v>
      </c>
      <c r="C152" s="161">
        <v>2</v>
      </c>
      <c r="D152" s="162">
        <v>2</v>
      </c>
      <c r="E152" s="163"/>
      <c r="F152" s="157">
        <f t="shared" ca="1" si="16"/>
        <v>200</v>
      </c>
      <c r="G152" s="106"/>
      <c r="H152" s="106"/>
      <c r="I152" s="106"/>
      <c r="J152" s="106"/>
      <c r="K152" s="106"/>
      <c r="X152" s="160" t="s">
        <v>121</v>
      </c>
      <c r="Y152" s="161">
        <v>2</v>
      </c>
      <c r="Z152" s="162">
        <v>2</v>
      </c>
      <c r="AA152" s="164"/>
      <c r="AB152" s="106"/>
      <c r="AC152" s="106"/>
      <c r="AD152" s="106"/>
      <c r="AE152" s="106"/>
      <c r="AF152" s="106"/>
      <c r="AG152" s="106"/>
      <c r="CF152" s="160" t="s">
        <v>121</v>
      </c>
      <c r="CG152" s="161">
        <v>2</v>
      </c>
      <c r="CH152" s="162">
        <v>2</v>
      </c>
      <c r="CI152" s="165">
        <f t="shared" ca="1" si="17"/>
        <v>0</v>
      </c>
      <c r="CJ152" s="106"/>
      <c r="CK152" s="106"/>
      <c r="CL152" s="106"/>
      <c r="CM152" s="106"/>
      <c r="CN152" s="106"/>
      <c r="CO152" s="106"/>
      <c r="DB152" s="160" t="s">
        <v>121</v>
      </c>
      <c r="DC152" s="161">
        <v>2</v>
      </c>
      <c r="DD152" s="162">
        <v>2</v>
      </c>
      <c r="DE152" s="165">
        <f ca="1">IFERROR(SUM($BM$36:$BQ$36)*(CI152/SUM($CG$11:$CJ$42,$CG$70:$CH$71,$CG$77:$CH$98,$CG$104:$CH$125,$CI$131,$CI$148,$CG$172:$CG$176,$CI$172:$CI$182,$CI$185:$CI$195,$CG$203:$CG$207,$CI$203:$CM$216,$CI$221:$CM$234,$CG$242:$CG$244,$CI$242:$CM$252,$CG$259:$CK$269,#REF!,$CG$304:$CH$326,$CH$333,$CG$338:$CH$353))/IF(E152=0,0.00000000000001,E152),0)</f>
        <v>0</v>
      </c>
      <c r="DF152" s="106"/>
      <c r="DG152" s="106"/>
      <c r="DH152" s="106"/>
      <c r="DI152" s="106"/>
      <c r="DJ152" s="106"/>
      <c r="DK152" s="106"/>
    </row>
    <row r="153" spans="1:115" s="5" customFormat="1" ht="14.25">
      <c r="A153" s="49">
        <v>60</v>
      </c>
      <c r="B153" s="160" t="s">
        <v>122</v>
      </c>
      <c r="C153" s="161">
        <v>1</v>
      </c>
      <c r="D153" s="162">
        <v>4</v>
      </c>
      <c r="E153" s="163"/>
      <c r="F153" s="157">
        <f t="shared" ca="1" si="16"/>
        <v>300</v>
      </c>
      <c r="G153" s="106"/>
      <c r="H153" s="106"/>
      <c r="I153" s="106"/>
      <c r="J153" s="106"/>
      <c r="K153" s="106"/>
      <c r="X153" s="160" t="s">
        <v>122</v>
      </c>
      <c r="Y153" s="161">
        <v>1</v>
      </c>
      <c r="Z153" s="162">
        <v>4</v>
      </c>
      <c r="AA153" s="164"/>
      <c r="AB153" s="106"/>
      <c r="AC153" s="106"/>
      <c r="AD153" s="106"/>
      <c r="AE153" s="106"/>
      <c r="AF153" s="106"/>
      <c r="AG153" s="106"/>
      <c r="CF153" s="160" t="s">
        <v>122</v>
      </c>
      <c r="CG153" s="161">
        <v>1</v>
      </c>
      <c r="CH153" s="162">
        <v>4</v>
      </c>
      <c r="CI153" s="165">
        <f t="shared" ca="1" si="17"/>
        <v>0</v>
      </c>
      <c r="CJ153" s="106"/>
      <c r="CK153" s="106"/>
      <c r="CL153" s="106"/>
      <c r="CM153" s="106"/>
      <c r="CN153" s="106"/>
      <c r="CO153" s="106"/>
      <c r="DB153" s="160" t="s">
        <v>122</v>
      </c>
      <c r="DC153" s="161">
        <v>1</v>
      </c>
      <c r="DD153" s="162">
        <v>4</v>
      </c>
      <c r="DE153" s="165">
        <f ca="1">IFERROR(SUM($BM$36:$BQ$36)*(CI153/SUM($CG$11:$CJ$42,$CG$70:$CH$71,$CG$77:$CH$98,$CG$104:$CH$125,$CI$131,$CI$148,$CG$172:$CG$176,$CI$172:$CI$182,$CI$185:$CI$195,$CG$203:$CG$207,$CI$203:$CM$216,$CI$221:$CM$234,$CG$242:$CG$244,$CI$242:$CM$252,$CG$259:$CK$269,#REF!,$CG$304:$CH$326,$CH$333,$CG$338:$CH$353))/IF(E153=0,0.00000000000001,E153),0)</f>
        <v>0</v>
      </c>
      <c r="DF153" s="106"/>
      <c r="DG153" s="106"/>
      <c r="DH153" s="106"/>
      <c r="DI153" s="106"/>
      <c r="DJ153" s="106"/>
      <c r="DK153" s="106"/>
    </row>
    <row r="154" spans="1:115" s="5" customFormat="1" ht="14.25">
      <c r="A154" s="49">
        <v>100</v>
      </c>
      <c r="B154" s="160" t="s">
        <v>123</v>
      </c>
      <c r="C154" s="161">
        <v>1</v>
      </c>
      <c r="D154" s="162">
        <v>6</v>
      </c>
      <c r="E154" s="163"/>
      <c r="F154" s="157">
        <f t="shared" ca="1" si="16"/>
        <v>700</v>
      </c>
      <c r="G154" s="106"/>
      <c r="H154" s="106"/>
      <c r="I154" s="106"/>
      <c r="J154" s="106"/>
      <c r="K154" s="106"/>
      <c r="X154" s="160" t="s">
        <v>123</v>
      </c>
      <c r="Y154" s="161">
        <v>1</v>
      </c>
      <c r="Z154" s="162">
        <v>6</v>
      </c>
      <c r="AA154" s="164"/>
      <c r="AB154" s="106"/>
      <c r="AC154" s="106"/>
      <c r="AD154" s="106"/>
      <c r="AE154" s="106"/>
      <c r="AF154" s="106"/>
      <c r="AG154" s="106"/>
      <c r="CF154" s="160" t="s">
        <v>123</v>
      </c>
      <c r="CG154" s="161">
        <v>1</v>
      </c>
      <c r="CH154" s="162">
        <v>6</v>
      </c>
      <c r="CI154" s="165">
        <f t="shared" ca="1" si="17"/>
        <v>0</v>
      </c>
      <c r="CJ154" s="106"/>
      <c r="CK154" s="106"/>
      <c r="CL154" s="106"/>
      <c r="CM154" s="106"/>
      <c r="CN154" s="106"/>
      <c r="CO154" s="106"/>
      <c r="DB154" s="160" t="s">
        <v>123</v>
      </c>
      <c r="DC154" s="161">
        <v>1</v>
      </c>
      <c r="DD154" s="162">
        <v>6</v>
      </c>
      <c r="DE154" s="165">
        <f ca="1">IFERROR(SUM($BM$36:$BQ$36)*(CI154/SUM($CG$11:$CJ$42,$CG$70:$CH$71,$CG$77:$CH$98,$CG$104:$CH$125,$CI$131,$CI$148,$CG$172:$CG$176,$CI$172:$CI$182,$CI$185:$CI$195,$CG$203:$CG$207,$CI$203:$CM$216,$CI$221:$CM$234,$CG$242:$CG$244,$CI$242:$CM$252,$CG$259:$CK$269,#REF!,$CG$304:$CH$326,$CH$333,$CG$338:$CH$353))/IF(E154=0,0.00000000000001,E154),0)</f>
        <v>0</v>
      </c>
      <c r="DF154" s="106"/>
      <c r="DG154" s="106"/>
      <c r="DH154" s="106"/>
      <c r="DI154" s="106"/>
      <c r="DJ154" s="106"/>
      <c r="DK154" s="106"/>
    </row>
    <row r="155" spans="1:115" s="5" customFormat="1" ht="14.25">
      <c r="A155" s="49">
        <v>200</v>
      </c>
      <c r="B155" s="160" t="s">
        <v>124</v>
      </c>
      <c r="C155" s="161">
        <v>0</v>
      </c>
      <c r="D155" s="162">
        <v>8</v>
      </c>
      <c r="E155" s="163"/>
      <c r="F155" s="157">
        <f t="shared" ca="1" si="16"/>
        <v>1600</v>
      </c>
      <c r="G155" s="106"/>
      <c r="H155" s="106"/>
      <c r="I155" s="106"/>
      <c r="J155" s="106"/>
      <c r="K155" s="106"/>
      <c r="X155" s="160" t="s">
        <v>124</v>
      </c>
      <c r="Y155" s="161">
        <v>0</v>
      </c>
      <c r="Z155" s="162">
        <v>8</v>
      </c>
      <c r="AA155" s="164"/>
      <c r="AB155" s="106"/>
      <c r="AC155" s="106"/>
      <c r="AD155" s="106"/>
      <c r="AE155" s="106"/>
      <c r="AF155" s="106"/>
      <c r="AG155" s="106"/>
      <c r="CF155" s="160" t="s">
        <v>124</v>
      </c>
      <c r="CG155" s="161">
        <v>0</v>
      </c>
      <c r="CH155" s="162">
        <v>8</v>
      </c>
      <c r="CI155" s="165">
        <f t="shared" ca="1" si="17"/>
        <v>0</v>
      </c>
      <c r="CJ155" s="106"/>
      <c r="CK155" s="106"/>
      <c r="CL155" s="106"/>
      <c r="CM155" s="106"/>
      <c r="CN155" s="106"/>
      <c r="CO155" s="106"/>
      <c r="DB155" s="160" t="s">
        <v>124</v>
      </c>
      <c r="DC155" s="161">
        <v>0</v>
      </c>
      <c r="DD155" s="162">
        <v>8</v>
      </c>
      <c r="DE155" s="165">
        <f ca="1">IFERROR(SUM($BM$36:$BQ$36)*(CI155/SUM($CG$11:$CJ$42,$CG$70:$CH$71,$CG$77:$CH$98,$CG$104:$CH$125,$CI$131,$CI$148,$CG$172:$CG$176,$CI$172:$CI$182,$CI$185:$CI$195,$CG$203:$CG$207,$CI$203:$CM$216,$CI$221:$CM$234,$CG$242:$CG$244,$CI$242:$CM$252,$CG$259:$CK$269,#REF!,$CG$304:$CH$326,$CH$333,$CG$338:$CH$353))/IF(E155=0,0.00000000000001,E155),0)</f>
        <v>0</v>
      </c>
      <c r="DF155" s="106"/>
      <c r="DG155" s="106"/>
      <c r="DH155" s="106"/>
      <c r="DI155" s="106"/>
      <c r="DJ155" s="106"/>
      <c r="DK155" s="106"/>
    </row>
    <row r="156" spans="1:115" s="5" customFormat="1" ht="14.25">
      <c r="A156" s="49">
        <v>300</v>
      </c>
      <c r="B156" s="160" t="s">
        <v>125</v>
      </c>
      <c r="C156" s="161">
        <v>0</v>
      </c>
      <c r="D156" s="162">
        <v>2</v>
      </c>
      <c r="E156" s="163"/>
      <c r="F156" s="157">
        <f t="shared" ca="1" si="16"/>
        <v>600</v>
      </c>
      <c r="G156" s="106"/>
      <c r="H156" s="106"/>
      <c r="I156" s="106"/>
      <c r="J156" s="106"/>
      <c r="K156" s="106"/>
      <c r="X156" s="160" t="s">
        <v>125</v>
      </c>
      <c r="Y156" s="161">
        <v>0</v>
      </c>
      <c r="Z156" s="162">
        <v>2</v>
      </c>
      <c r="AA156" s="164"/>
      <c r="AB156" s="106"/>
      <c r="AC156" s="106"/>
      <c r="AD156" s="106"/>
      <c r="AE156" s="106"/>
      <c r="AF156" s="106"/>
      <c r="AG156" s="106"/>
      <c r="CF156" s="160" t="s">
        <v>125</v>
      </c>
      <c r="CG156" s="161">
        <v>0</v>
      </c>
      <c r="CH156" s="162">
        <v>2</v>
      </c>
      <c r="CI156" s="165">
        <f t="shared" ca="1" si="17"/>
        <v>0</v>
      </c>
      <c r="CJ156" s="106"/>
      <c r="CK156" s="106"/>
      <c r="CL156" s="106"/>
      <c r="CM156" s="106"/>
      <c r="CN156" s="106"/>
      <c r="CO156" s="106"/>
      <c r="DB156" s="160" t="s">
        <v>125</v>
      </c>
      <c r="DC156" s="161">
        <v>0</v>
      </c>
      <c r="DD156" s="162">
        <v>2</v>
      </c>
      <c r="DE156" s="165">
        <f ca="1">IFERROR(SUM($BM$36:$BQ$36)*(CI156/SUM($CG$11:$CJ$42,$CG$70:$CH$71,$CG$77:$CH$98,$CG$104:$CH$125,$CI$131,$CI$148,$CG$172:$CG$176,$CI$172:$CI$182,$CI$185:$CI$195,$CG$203:$CG$207,$CI$203:$CM$216,$CI$221:$CM$234,$CG$242:$CG$244,$CI$242:$CM$252,$CG$259:$CK$269,#REF!,$CG$304:$CH$326,$CH$333,$CG$338:$CH$353))/IF(E156=0,0.00000000000001,E156),0)</f>
        <v>0</v>
      </c>
      <c r="DF156" s="106"/>
      <c r="DG156" s="106"/>
      <c r="DH156" s="106"/>
      <c r="DI156" s="106"/>
      <c r="DJ156" s="106"/>
      <c r="DK156" s="106"/>
    </row>
    <row r="157" spans="1:115" s="5" customFormat="1" ht="14.25">
      <c r="A157" s="49">
        <v>400</v>
      </c>
      <c r="B157" s="160" t="s">
        <v>126</v>
      </c>
      <c r="C157" s="161">
        <v>0</v>
      </c>
      <c r="D157" s="162">
        <v>0</v>
      </c>
      <c r="E157" s="163"/>
      <c r="F157" s="157">
        <f t="shared" ca="1" si="16"/>
        <v>0</v>
      </c>
      <c r="G157" s="106"/>
      <c r="H157" s="106"/>
      <c r="I157" s="106"/>
      <c r="J157" s="106"/>
      <c r="K157" s="106"/>
      <c r="X157" s="160" t="s">
        <v>126</v>
      </c>
      <c r="Y157" s="161">
        <v>0</v>
      </c>
      <c r="Z157" s="162">
        <v>0</v>
      </c>
      <c r="AA157" s="164"/>
      <c r="AB157" s="106"/>
      <c r="AC157" s="106"/>
      <c r="AD157" s="106"/>
      <c r="AE157" s="106"/>
      <c r="AF157" s="106"/>
      <c r="AG157" s="106"/>
      <c r="CF157" s="160" t="s">
        <v>126</v>
      </c>
      <c r="CG157" s="161">
        <v>0</v>
      </c>
      <c r="CH157" s="162">
        <v>0</v>
      </c>
      <c r="CI157" s="165">
        <f t="shared" ca="1" si="17"/>
        <v>0</v>
      </c>
      <c r="CJ157" s="106"/>
      <c r="CK157" s="106"/>
      <c r="CL157" s="106"/>
      <c r="CM157" s="106"/>
      <c r="CN157" s="106"/>
      <c r="CO157" s="106"/>
      <c r="DB157" s="160" t="s">
        <v>126</v>
      </c>
      <c r="DC157" s="161">
        <v>0</v>
      </c>
      <c r="DD157" s="162">
        <v>0</v>
      </c>
      <c r="DE157" s="165">
        <f ca="1">IFERROR(SUM($BM$36:$BQ$36)*(CI157/SUM($CG$11:$CJ$42,$CG$70:$CH$71,$CG$77:$CH$98,$CG$104:$CH$125,$CI$131,$CI$148,$CG$172:$CG$176,$CI$172:$CI$182,$CI$185:$CI$195,$CG$203:$CG$207,$CI$203:$CM$216,$CI$221:$CM$234,$CG$242:$CG$244,$CI$242:$CM$252,$CG$259:$CK$269,#REF!,$CG$304:$CH$326,$CH$333,$CG$338:$CH$353))/IF(E157=0,0.00000000000001,E157),0)</f>
        <v>0</v>
      </c>
      <c r="DF157" s="106"/>
      <c r="DG157" s="106"/>
      <c r="DH157" s="106"/>
      <c r="DI157" s="106"/>
      <c r="DJ157" s="106"/>
      <c r="DK157" s="106"/>
    </row>
    <row r="158" spans="1:115" s="5" customFormat="1" ht="14.25">
      <c r="A158" s="49">
        <v>500</v>
      </c>
      <c r="B158" s="160" t="s">
        <v>127</v>
      </c>
      <c r="C158" s="161">
        <v>0</v>
      </c>
      <c r="D158" s="162">
        <v>1</v>
      </c>
      <c r="E158" s="163"/>
      <c r="F158" s="157">
        <f t="shared" ca="1" si="16"/>
        <v>500</v>
      </c>
      <c r="G158" s="106"/>
      <c r="H158" s="106"/>
      <c r="I158" s="106"/>
      <c r="J158" s="106"/>
      <c r="K158" s="106"/>
      <c r="X158" s="160" t="s">
        <v>127</v>
      </c>
      <c r="Y158" s="161">
        <v>0</v>
      </c>
      <c r="Z158" s="162">
        <v>1</v>
      </c>
      <c r="AA158" s="164"/>
      <c r="AB158" s="106"/>
      <c r="AC158" s="106"/>
      <c r="AD158" s="106"/>
      <c r="AE158" s="106"/>
      <c r="AF158" s="106"/>
      <c r="AG158" s="106"/>
      <c r="CF158" s="160" t="s">
        <v>127</v>
      </c>
      <c r="CG158" s="161">
        <v>0</v>
      </c>
      <c r="CH158" s="162">
        <v>1</v>
      </c>
      <c r="CI158" s="165">
        <f t="shared" ca="1" si="17"/>
        <v>0</v>
      </c>
      <c r="CJ158" s="106"/>
      <c r="CK158" s="106"/>
      <c r="CL158" s="106"/>
      <c r="CM158" s="106"/>
      <c r="CN158" s="106"/>
      <c r="CO158" s="106"/>
      <c r="DB158" s="160" t="s">
        <v>127</v>
      </c>
      <c r="DC158" s="161">
        <v>0</v>
      </c>
      <c r="DD158" s="162">
        <v>1</v>
      </c>
      <c r="DE158" s="165">
        <f ca="1">IFERROR(SUM($BM$36:$BQ$36)*(CI158/SUM($CG$11:$CJ$42,$CG$70:$CH$71,$CG$77:$CH$98,$CG$104:$CH$125,$CI$131,$CI$148,$CG$172:$CG$176,$CI$172:$CI$182,$CI$185:$CI$195,$CG$203:$CG$207,$CI$203:$CM$216,$CI$221:$CM$234,$CG$242:$CG$244,$CI$242:$CM$252,$CG$259:$CK$269,#REF!,$CG$304:$CH$326,$CH$333,$CG$338:$CH$353))/IF(E158=0,0.00000000000001,E158),0)</f>
        <v>0</v>
      </c>
      <c r="DF158" s="106"/>
      <c r="DG158" s="106"/>
      <c r="DH158" s="106"/>
      <c r="DI158" s="106"/>
      <c r="DJ158" s="106"/>
      <c r="DK158" s="106"/>
    </row>
    <row r="159" spans="1:115" s="5" customFormat="1" ht="14.25">
      <c r="A159" s="49">
        <v>600</v>
      </c>
      <c r="B159" s="160" t="s">
        <v>128</v>
      </c>
      <c r="C159" s="161">
        <v>0</v>
      </c>
      <c r="D159" s="162">
        <v>2</v>
      </c>
      <c r="E159" s="163"/>
      <c r="F159" s="157">
        <f t="shared" ca="1" si="16"/>
        <v>1200</v>
      </c>
      <c r="G159" s="106"/>
      <c r="H159" s="106"/>
      <c r="I159" s="106"/>
      <c r="J159" s="106"/>
      <c r="K159" s="106"/>
      <c r="X159" s="160" t="s">
        <v>128</v>
      </c>
      <c r="Y159" s="161">
        <v>0</v>
      </c>
      <c r="Z159" s="162">
        <v>2</v>
      </c>
      <c r="AA159" s="164"/>
      <c r="AB159" s="106"/>
      <c r="AC159" s="106"/>
      <c r="AD159" s="106"/>
      <c r="AE159" s="106"/>
      <c r="AF159" s="106"/>
      <c r="AG159" s="106"/>
      <c r="CF159" s="160" t="s">
        <v>128</v>
      </c>
      <c r="CG159" s="161">
        <v>0</v>
      </c>
      <c r="CH159" s="162">
        <v>2</v>
      </c>
      <c r="CI159" s="165">
        <f t="shared" ca="1" si="17"/>
        <v>0</v>
      </c>
      <c r="CJ159" s="106"/>
      <c r="CK159" s="106"/>
      <c r="CL159" s="106"/>
      <c r="CM159" s="106"/>
      <c r="CN159" s="106"/>
      <c r="CO159" s="106"/>
      <c r="DB159" s="160" t="s">
        <v>128</v>
      </c>
      <c r="DC159" s="161">
        <v>0</v>
      </c>
      <c r="DD159" s="162">
        <v>2</v>
      </c>
      <c r="DE159" s="165">
        <f ca="1">IFERROR(SUM($BM$36:$BQ$36)*(CI159/SUM($CG$11:$CJ$42,$CG$70:$CH$71,$CG$77:$CH$98,$CG$104:$CH$125,$CI$131,$CI$148,$CG$172:$CG$176,$CI$172:$CI$182,$CI$185:$CI$195,$CG$203:$CG$207,$CI$203:$CM$216,$CI$221:$CM$234,$CG$242:$CG$244,$CI$242:$CM$252,$CG$259:$CK$269,#REF!,$CG$304:$CH$326,$CH$333,$CG$338:$CH$353))/IF(E159=0,0.00000000000001,E159),0)</f>
        <v>0</v>
      </c>
      <c r="DF159" s="106"/>
      <c r="DG159" s="106"/>
      <c r="DH159" s="106"/>
      <c r="DI159" s="106"/>
      <c r="DJ159" s="106"/>
      <c r="DK159" s="106"/>
    </row>
    <row r="160" spans="1:115" s="5" customFormat="1" ht="14.25">
      <c r="A160" s="49">
        <v>700</v>
      </c>
      <c r="B160" s="160" t="s">
        <v>131</v>
      </c>
      <c r="C160" s="161">
        <v>0</v>
      </c>
      <c r="D160" s="162">
        <v>1</v>
      </c>
      <c r="E160" s="163"/>
      <c r="F160" s="157">
        <f t="shared" ca="1" si="16"/>
        <v>700</v>
      </c>
      <c r="G160" s="106"/>
      <c r="H160" s="106"/>
      <c r="I160" s="106"/>
      <c r="J160" s="106"/>
      <c r="K160" s="106"/>
      <c r="X160" s="160" t="s">
        <v>131</v>
      </c>
      <c r="Y160" s="161">
        <v>0</v>
      </c>
      <c r="Z160" s="162">
        <v>1</v>
      </c>
      <c r="AA160" s="164"/>
      <c r="AB160" s="106"/>
      <c r="AC160" s="106"/>
      <c r="AD160" s="106"/>
      <c r="AE160" s="106"/>
      <c r="AF160" s="106"/>
      <c r="AG160" s="106"/>
      <c r="CF160" s="160" t="s">
        <v>131</v>
      </c>
      <c r="CG160" s="161">
        <v>0</v>
      </c>
      <c r="CH160" s="162">
        <v>1</v>
      </c>
      <c r="CI160" s="165">
        <f t="shared" ca="1" si="17"/>
        <v>0</v>
      </c>
      <c r="CJ160" s="106"/>
      <c r="CK160" s="106"/>
      <c r="CL160" s="106"/>
      <c r="CM160" s="106"/>
      <c r="CN160" s="106"/>
      <c r="CO160" s="106"/>
      <c r="DB160" s="160" t="s">
        <v>131</v>
      </c>
      <c r="DC160" s="161">
        <v>0</v>
      </c>
      <c r="DD160" s="162">
        <v>1</v>
      </c>
      <c r="DE160" s="165">
        <f ca="1">IFERROR(SUM($BM$36:$BQ$36)*(CI160/SUM($CG$11:$CJ$42,$CG$70:$CH$71,$CG$77:$CH$98,$CG$104:$CH$125,$CI$131,$CI$148,$CG$172:$CG$176,$CI$172:$CI$182,$CI$185:$CI$195,$CG$203:$CG$207,$CI$203:$CM$216,$CI$221:$CM$234,$CG$242:$CG$244,$CI$242:$CM$252,$CG$259:$CK$269,#REF!,$CG$304:$CH$326,$CH$333,$CG$338:$CH$353))/IF(E160=0,0.00000000000001,E160),0)</f>
        <v>0</v>
      </c>
      <c r="DF160" s="106"/>
      <c r="DG160" s="106"/>
      <c r="DH160" s="106"/>
      <c r="DI160" s="106"/>
      <c r="DJ160" s="106"/>
      <c r="DK160" s="106"/>
    </row>
    <row r="161" spans="1:115" s="5" customFormat="1" ht="14.25">
      <c r="A161" s="49">
        <v>1000</v>
      </c>
      <c r="B161" s="160" t="s">
        <v>132</v>
      </c>
      <c r="C161" s="161">
        <v>0</v>
      </c>
      <c r="D161" s="162">
        <v>0</v>
      </c>
      <c r="E161" s="163"/>
      <c r="F161" s="157">
        <f t="shared" ca="1" si="16"/>
        <v>0</v>
      </c>
      <c r="G161" s="106"/>
      <c r="H161" s="106"/>
      <c r="I161" s="106"/>
      <c r="J161" s="106"/>
      <c r="K161" s="106"/>
      <c r="X161" s="160" t="s">
        <v>132</v>
      </c>
      <c r="Y161" s="161">
        <v>0</v>
      </c>
      <c r="Z161" s="162">
        <v>0</v>
      </c>
      <c r="AA161" s="164"/>
      <c r="AB161" s="106"/>
      <c r="AC161" s="106"/>
      <c r="AD161" s="106"/>
      <c r="AE161" s="106"/>
      <c r="AF161" s="106"/>
      <c r="AG161" s="106"/>
      <c r="CF161" s="160" t="s">
        <v>132</v>
      </c>
      <c r="CG161" s="161">
        <v>0</v>
      </c>
      <c r="CH161" s="162">
        <v>0</v>
      </c>
      <c r="CI161" s="165">
        <f t="shared" ca="1" si="17"/>
        <v>0</v>
      </c>
      <c r="CJ161" s="106"/>
      <c r="CK161" s="106"/>
      <c r="CL161" s="106"/>
      <c r="CM161" s="106"/>
      <c r="CN161" s="106"/>
      <c r="CO161" s="106"/>
      <c r="DB161" s="160" t="s">
        <v>132</v>
      </c>
      <c r="DC161" s="161">
        <v>0</v>
      </c>
      <c r="DD161" s="162">
        <v>0</v>
      </c>
      <c r="DE161" s="165">
        <f ca="1">IFERROR(SUM($BM$36:$BQ$36)*(CI161/SUM($CG$11:$CJ$42,$CG$70:$CH$71,$CG$77:$CH$98,$CG$104:$CH$125,$CI$131,$CI$148,$CG$172:$CG$176,$CI$172:$CI$182,$CI$185:$CI$195,$CG$203:$CG$207,$CI$203:$CM$216,$CI$221:$CM$234,$CG$242:$CG$244,$CI$242:$CM$252,$CG$259:$CK$269,#REF!,$CG$304:$CH$326,$CH$333,$CG$338:$CH$353))/IF(E161=0,0.00000000000001,E161),0)</f>
        <v>0</v>
      </c>
      <c r="DF161" s="106"/>
      <c r="DG161" s="106"/>
      <c r="DH161" s="106"/>
      <c r="DI161" s="106"/>
      <c r="DJ161" s="106"/>
      <c r="DK161" s="106"/>
    </row>
    <row r="162" spans="1:115" s="5" customFormat="1" ht="14.25">
      <c r="A162" s="49">
        <v>2000</v>
      </c>
      <c r="B162" s="160" t="s">
        <v>133</v>
      </c>
      <c r="C162" s="161">
        <v>0</v>
      </c>
      <c r="D162" s="162">
        <v>2</v>
      </c>
      <c r="E162" s="163"/>
      <c r="F162" s="157">
        <f t="shared" ca="1" si="16"/>
        <v>4000</v>
      </c>
      <c r="G162" s="106"/>
      <c r="H162" s="106"/>
      <c r="I162" s="106"/>
      <c r="J162" s="106"/>
      <c r="K162" s="106"/>
      <c r="X162" s="160" t="s">
        <v>133</v>
      </c>
      <c r="Y162" s="161">
        <v>0</v>
      </c>
      <c r="Z162" s="162">
        <v>2</v>
      </c>
      <c r="AA162" s="164"/>
      <c r="AB162" s="106"/>
      <c r="AC162" s="106"/>
      <c r="AD162" s="106"/>
      <c r="AE162" s="106"/>
      <c r="AF162" s="106"/>
      <c r="AG162" s="106"/>
      <c r="CF162" s="160" t="s">
        <v>133</v>
      </c>
      <c r="CG162" s="161">
        <v>0</v>
      </c>
      <c r="CH162" s="162">
        <v>2</v>
      </c>
      <c r="CI162" s="165">
        <f t="shared" ca="1" si="17"/>
        <v>0</v>
      </c>
      <c r="CJ162" s="106"/>
      <c r="CK162" s="106"/>
      <c r="CL162" s="106"/>
      <c r="CM162" s="106"/>
      <c r="CN162" s="106"/>
      <c r="CO162" s="106"/>
      <c r="DB162" s="160" t="s">
        <v>133</v>
      </c>
      <c r="DC162" s="161">
        <v>0</v>
      </c>
      <c r="DD162" s="162">
        <v>2</v>
      </c>
      <c r="DE162" s="165">
        <f ca="1">IFERROR(SUM($BM$36:$BQ$36)*(CI162/SUM($CG$11:$CJ$42,$CG$70:$CH$71,$CG$77:$CH$98,$CG$104:$CH$125,$CI$131,$CI$148,$CG$172:$CG$176,$CI$172:$CI$182,$CI$185:$CI$195,$CG$203:$CG$207,$CI$203:$CM$216,$CI$221:$CM$234,$CG$242:$CG$244,$CI$242:$CM$252,$CG$259:$CK$269,#REF!,$CG$304:$CH$326,$CH$333,$CG$338:$CH$353))/IF(E162=0,0.00000000000001,E162),0)</f>
        <v>0</v>
      </c>
      <c r="DF162" s="106"/>
      <c r="DG162" s="106"/>
      <c r="DH162" s="106"/>
      <c r="DI162" s="106"/>
      <c r="DJ162" s="106"/>
      <c r="DK162" s="106"/>
    </row>
    <row r="163" spans="1:115" s="5" customFormat="1" ht="14.25">
      <c r="A163" s="49">
        <v>2500</v>
      </c>
      <c r="B163" s="160" t="s">
        <v>129</v>
      </c>
      <c r="C163" s="161">
        <v>0</v>
      </c>
      <c r="D163" s="162">
        <v>2</v>
      </c>
      <c r="E163" s="163"/>
      <c r="F163" s="157">
        <f t="shared" ca="1" si="16"/>
        <v>5000</v>
      </c>
      <c r="G163" s="106"/>
      <c r="H163" s="106"/>
      <c r="I163" s="106"/>
      <c r="J163" s="106"/>
      <c r="K163" s="106"/>
      <c r="X163" s="160" t="s">
        <v>129</v>
      </c>
      <c r="Y163" s="161">
        <v>0</v>
      </c>
      <c r="Z163" s="162">
        <v>2</v>
      </c>
      <c r="AA163" s="164"/>
      <c r="AB163" s="106"/>
      <c r="AC163" s="106"/>
      <c r="AD163" s="106"/>
      <c r="AE163" s="106"/>
      <c r="AF163" s="106"/>
      <c r="AG163" s="106"/>
      <c r="CF163" s="160" t="s">
        <v>129</v>
      </c>
      <c r="CG163" s="161">
        <v>0</v>
      </c>
      <c r="CH163" s="162">
        <v>2</v>
      </c>
      <c r="CI163" s="165">
        <f t="shared" ca="1" si="17"/>
        <v>0</v>
      </c>
      <c r="CJ163" s="106"/>
      <c r="CK163" s="106"/>
      <c r="CL163" s="106"/>
      <c r="CM163" s="106"/>
      <c r="CN163" s="106"/>
      <c r="CO163" s="106"/>
      <c r="DB163" s="160" t="s">
        <v>129</v>
      </c>
      <c r="DC163" s="161">
        <v>0</v>
      </c>
      <c r="DD163" s="162">
        <v>2</v>
      </c>
      <c r="DE163" s="165">
        <f ca="1">IFERROR(SUM($BM$36:$BQ$36)*(CI163/SUM($CG$11:$CJ$42,$CG$70:$CH$71,$CG$77:$CH$98,$CG$104:$CH$125,$CI$131,$CI$148,$CG$172:$CG$176,$CI$172:$CI$182,$CI$185:$CI$195,$CG$203:$CG$207,$CI$203:$CM$216,$CI$221:$CM$234,$CG$242:$CG$244,$CI$242:$CM$252,$CG$259:$CK$269,#REF!,$CG$304:$CH$326,$CH$333,$CG$338:$CH$353))/IF(E163=0,0.00000000000001,E163),0)</f>
        <v>0</v>
      </c>
      <c r="DF163" s="106"/>
      <c r="DG163" s="106"/>
      <c r="DH163" s="106"/>
      <c r="DI163" s="106"/>
      <c r="DJ163" s="106"/>
      <c r="DK163" s="106"/>
    </row>
    <row r="164" spans="1:115" s="5" customFormat="1" ht="14.25">
      <c r="A164" s="49">
        <v>3000</v>
      </c>
      <c r="B164" s="160" t="s">
        <v>134</v>
      </c>
      <c r="C164" s="161">
        <v>0</v>
      </c>
      <c r="D164" s="162">
        <v>0</v>
      </c>
      <c r="E164" s="163"/>
      <c r="F164" s="157">
        <f t="shared" ca="1" si="16"/>
        <v>0</v>
      </c>
      <c r="G164" s="106"/>
      <c r="H164" s="106"/>
      <c r="I164" s="106"/>
      <c r="J164" s="106"/>
      <c r="K164" s="106"/>
      <c r="X164" s="160" t="s">
        <v>134</v>
      </c>
      <c r="Y164" s="161">
        <v>0</v>
      </c>
      <c r="Z164" s="162">
        <v>0</v>
      </c>
      <c r="AA164" s="164"/>
      <c r="AB164" s="106"/>
      <c r="AC164" s="106"/>
      <c r="AD164" s="106"/>
      <c r="AE164" s="106"/>
      <c r="AF164" s="106"/>
      <c r="AG164" s="106"/>
      <c r="CF164" s="160" t="s">
        <v>134</v>
      </c>
      <c r="CG164" s="161">
        <v>0</v>
      </c>
      <c r="CH164" s="162">
        <v>0</v>
      </c>
      <c r="CI164" s="165">
        <f t="shared" ca="1" si="17"/>
        <v>0</v>
      </c>
      <c r="CJ164" s="106"/>
      <c r="CK164" s="106"/>
      <c r="CL164" s="106"/>
      <c r="CM164" s="106"/>
      <c r="CN164" s="106"/>
      <c r="CO164" s="106"/>
      <c r="DB164" s="160" t="s">
        <v>134</v>
      </c>
      <c r="DC164" s="161">
        <v>0</v>
      </c>
      <c r="DD164" s="162">
        <v>0</v>
      </c>
      <c r="DE164" s="165">
        <f ca="1">IFERROR(SUM($BM$36:$BQ$36)*(CI164/SUM($CG$11:$CJ$42,$CG$70:$CH$71,$CG$77:$CH$98,$CG$104:$CH$125,$CI$131,$CI$148,$CG$172:$CG$176,$CI$172:$CI$182,$CI$185:$CI$195,$CG$203:$CG$207,$CI$203:$CM$216,$CI$221:$CM$234,$CG$242:$CG$244,$CI$242:$CM$252,$CG$259:$CK$269,#REF!,$CG$304:$CH$326,$CH$333,$CG$338:$CH$353))/IF(E164=0,0.00000000000001,E164),0)</f>
        <v>0</v>
      </c>
      <c r="DF164" s="106"/>
      <c r="DG164" s="106"/>
      <c r="DH164" s="106"/>
      <c r="DI164" s="106"/>
      <c r="DJ164" s="106"/>
      <c r="DK164" s="106"/>
    </row>
    <row r="165" spans="1:115" s="5" customFormat="1" ht="14.25">
      <c r="A165" s="49">
        <v>4000</v>
      </c>
      <c r="B165" s="160" t="s">
        <v>135</v>
      </c>
      <c r="C165" s="161">
        <v>0</v>
      </c>
      <c r="D165" s="162">
        <v>0</v>
      </c>
      <c r="E165" s="163"/>
      <c r="F165" s="157">
        <f t="shared" ca="1" si="16"/>
        <v>0</v>
      </c>
      <c r="G165" s="106"/>
      <c r="H165" s="106"/>
      <c r="I165" s="106"/>
      <c r="J165" s="106"/>
      <c r="K165" s="106"/>
      <c r="X165" s="160" t="s">
        <v>135</v>
      </c>
      <c r="Y165" s="161">
        <v>0</v>
      </c>
      <c r="Z165" s="162">
        <v>0</v>
      </c>
      <c r="AA165" s="164"/>
      <c r="AB165" s="106"/>
      <c r="AC165" s="106"/>
      <c r="AD165" s="106"/>
      <c r="AE165" s="106"/>
      <c r="AF165" s="106"/>
      <c r="AG165" s="106"/>
      <c r="CF165" s="160" t="s">
        <v>135</v>
      </c>
      <c r="CG165" s="161">
        <v>0</v>
      </c>
      <c r="CH165" s="162">
        <v>0</v>
      </c>
      <c r="CI165" s="165">
        <f t="shared" ca="1" si="17"/>
        <v>0</v>
      </c>
      <c r="CJ165" s="106"/>
      <c r="CK165" s="106"/>
      <c r="CL165" s="106"/>
      <c r="CM165" s="106"/>
      <c r="CN165" s="106"/>
      <c r="CO165" s="106"/>
      <c r="DB165" s="160" t="s">
        <v>135</v>
      </c>
      <c r="DC165" s="161">
        <v>0</v>
      </c>
      <c r="DD165" s="162">
        <v>0</v>
      </c>
      <c r="DE165" s="165">
        <f ca="1">IFERROR(SUM($BM$36:$BQ$36)*(CI165/SUM($CG$11:$CJ$42,$CG$70:$CH$71,$CG$77:$CH$98,$CG$104:$CH$125,$CI$131,$CI$148,$CG$172:$CG$176,$CI$172:$CI$182,$CI$185:$CI$195,$CG$203:$CG$207,$CI$203:$CM$216,$CI$221:$CM$234,$CG$242:$CG$244,$CI$242:$CM$252,$CG$259:$CK$269,#REF!,$CG$304:$CH$326,$CH$333,$CG$338:$CH$353))/IF(E165=0,0.00000000000001,E165),0)</f>
        <v>0</v>
      </c>
      <c r="DF165" s="106"/>
      <c r="DG165" s="106"/>
      <c r="DH165" s="106"/>
      <c r="DI165" s="106"/>
      <c r="DJ165" s="106"/>
      <c r="DK165" s="106"/>
    </row>
    <row r="166" spans="1:115" s="5" customFormat="1" ht="15" thickBot="1">
      <c r="A166" s="49">
        <v>6000</v>
      </c>
      <c r="B166" s="166" t="s">
        <v>136</v>
      </c>
      <c r="C166" s="167">
        <v>0</v>
      </c>
      <c r="D166" s="168">
        <v>0</v>
      </c>
      <c r="E166" s="171"/>
      <c r="F166" s="157">
        <f t="shared" ca="1" si="16"/>
        <v>0</v>
      </c>
      <c r="G166" s="106"/>
      <c r="H166" s="106"/>
      <c r="I166" s="106"/>
      <c r="J166" s="106"/>
      <c r="K166" s="106"/>
      <c r="X166" s="166" t="s">
        <v>136</v>
      </c>
      <c r="Y166" s="167">
        <v>0</v>
      </c>
      <c r="Z166" s="168">
        <v>0</v>
      </c>
      <c r="AA166" s="169"/>
      <c r="AB166" s="106"/>
      <c r="AC166" s="106"/>
      <c r="AD166" s="106"/>
      <c r="AE166" s="106"/>
      <c r="AF166" s="106"/>
      <c r="AG166" s="106"/>
      <c r="CF166" s="166" t="s">
        <v>136</v>
      </c>
      <c r="CG166" s="167">
        <v>0</v>
      </c>
      <c r="CH166" s="168">
        <v>0</v>
      </c>
      <c r="CI166" s="170">
        <f t="shared" ca="1" si="17"/>
        <v>0</v>
      </c>
      <c r="CJ166" s="106"/>
      <c r="CK166" s="106"/>
      <c r="CL166" s="106"/>
      <c r="CM166" s="106"/>
      <c r="CN166" s="106"/>
      <c r="CO166" s="106"/>
      <c r="DB166" s="166" t="s">
        <v>136</v>
      </c>
      <c r="DC166" s="167">
        <v>0</v>
      </c>
      <c r="DD166" s="168">
        <v>0</v>
      </c>
      <c r="DE166" s="170">
        <f ca="1">IFERROR(SUM($BM$36:$BQ$36)*(CI166/SUM($CG$11:$CJ$42,$CG$70:$CH$71,$CG$77:$CH$98,$CG$104:$CH$125,$CI$131,$CI$148,$CG$172:$CG$176,$CI$172:$CI$182,$CI$185:$CI$195,$CG$203:$CG$207,$CI$203:$CM$216,$CI$221:$CM$234,$CG$242:$CG$244,$CI$242:$CM$252,$CG$259:$CK$269,#REF!,$CG$304:$CH$326,$CH$333,$CG$338:$CH$353))/IF(E166=0,0.00000000000001,E166),0)</f>
        <v>0</v>
      </c>
      <c r="DF166" s="106"/>
      <c r="DG166" s="106"/>
      <c r="DH166" s="106"/>
      <c r="DI166" s="106"/>
      <c r="DJ166" s="106"/>
      <c r="DK166" s="106"/>
    </row>
    <row r="167" spans="1:115" s="5" customFormat="1" ht="11.25">
      <c r="C167" s="106"/>
      <c r="D167" s="106"/>
      <c r="E167" s="106"/>
      <c r="F167" s="106"/>
      <c r="G167" s="106"/>
      <c r="H167" s="106"/>
      <c r="I167" s="106"/>
      <c r="J167" s="106"/>
      <c r="K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CG167" s="106"/>
      <c r="CH167" s="106"/>
      <c r="CI167" s="106"/>
      <c r="CJ167" s="106"/>
      <c r="CK167" s="106"/>
      <c r="CL167" s="106"/>
      <c r="CM167" s="106"/>
      <c r="CN167" s="106"/>
      <c r="CO167" s="106"/>
      <c r="DC167" s="106"/>
      <c r="DD167" s="106"/>
      <c r="DE167" s="106"/>
      <c r="DF167" s="106"/>
      <c r="DG167" s="106"/>
      <c r="DH167" s="106"/>
      <c r="DI167" s="106"/>
      <c r="DJ167" s="106"/>
      <c r="DK167" s="106"/>
    </row>
    <row r="168" spans="1:115" s="5" customFormat="1" ht="11.25">
      <c r="B168" s="172"/>
      <c r="C168" s="106"/>
      <c r="D168" s="106"/>
      <c r="E168" s="106"/>
      <c r="F168" s="106"/>
      <c r="G168" s="106"/>
      <c r="H168" s="106"/>
      <c r="I168" s="106"/>
      <c r="J168" s="106"/>
      <c r="K168" s="106"/>
      <c r="X168" s="172"/>
      <c r="Y168" s="106"/>
      <c r="Z168" s="106"/>
      <c r="AA168" s="106"/>
      <c r="AB168" s="106"/>
      <c r="AC168" s="106"/>
      <c r="AD168" s="106"/>
      <c r="AE168" s="106"/>
      <c r="AF168" s="106"/>
      <c r="AG168" s="106"/>
      <c r="CF168" s="172"/>
      <c r="CG168" s="106"/>
      <c r="CH168" s="106"/>
      <c r="CI168" s="106"/>
      <c r="CJ168" s="106"/>
      <c r="CK168" s="106"/>
      <c r="CL168" s="106"/>
      <c r="CM168" s="106"/>
      <c r="CN168" s="106"/>
      <c r="CO168" s="106"/>
      <c r="DB168" s="172"/>
      <c r="DC168" s="106"/>
      <c r="DD168" s="106"/>
      <c r="DE168" s="106"/>
      <c r="DF168" s="106"/>
      <c r="DG168" s="106"/>
      <c r="DH168" s="106"/>
      <c r="DI168" s="106"/>
      <c r="DJ168" s="106"/>
      <c r="DK168" s="106"/>
    </row>
    <row r="169" spans="1:115" s="5" customFormat="1" ht="14.25" customHeight="1">
      <c r="B169" s="134" t="s">
        <v>137</v>
      </c>
      <c r="C169" s="134"/>
      <c r="D169" s="134"/>
      <c r="E169" s="134"/>
      <c r="F169" s="134"/>
      <c r="G169" s="106"/>
      <c r="H169" s="106"/>
      <c r="I169" s="106"/>
      <c r="J169" s="106"/>
      <c r="K169" s="106"/>
      <c r="X169" s="134" t="s">
        <v>137</v>
      </c>
      <c r="Y169" s="134"/>
      <c r="Z169" s="134"/>
      <c r="AA169" s="134"/>
      <c r="AB169" s="134"/>
      <c r="AC169" s="106"/>
      <c r="AD169" s="106"/>
      <c r="AE169" s="106"/>
      <c r="AF169" s="106"/>
      <c r="AG169" s="106"/>
      <c r="CF169" s="134" t="s">
        <v>137</v>
      </c>
      <c r="CG169" s="134"/>
      <c r="CH169" s="134"/>
      <c r="CI169" s="134"/>
      <c r="CJ169" s="134"/>
      <c r="CK169" s="106"/>
      <c r="CL169" s="106"/>
      <c r="CM169" s="106"/>
      <c r="CN169" s="106"/>
      <c r="CO169" s="106"/>
      <c r="DB169" s="134" t="s">
        <v>137</v>
      </c>
      <c r="DC169" s="134"/>
      <c r="DD169" s="134"/>
      <c r="DE169" s="134"/>
      <c r="DF169" s="134"/>
      <c r="DG169" s="106"/>
      <c r="DH169" s="106"/>
      <c r="DI169" s="106"/>
      <c r="DJ169" s="106"/>
      <c r="DK169" s="106"/>
    </row>
    <row r="170" spans="1:115" s="5" customFormat="1" ht="11.25" customHeight="1">
      <c r="B170" s="8" t="s">
        <v>138</v>
      </c>
      <c r="C170" s="8"/>
      <c r="D170" s="11" t="s">
        <v>139</v>
      </c>
      <c r="E170" s="11"/>
      <c r="F170" s="11"/>
      <c r="G170" s="106"/>
      <c r="H170" s="106"/>
      <c r="I170" s="106"/>
      <c r="J170" s="106"/>
      <c r="K170" s="106"/>
      <c r="X170" s="8" t="s">
        <v>138</v>
      </c>
      <c r="Y170" s="8"/>
      <c r="Z170" s="11" t="s">
        <v>139</v>
      </c>
      <c r="AA170" s="11"/>
      <c r="AB170" s="11"/>
      <c r="AC170" s="106"/>
      <c r="AD170" s="106"/>
      <c r="AE170" s="106"/>
      <c r="AF170" s="106"/>
      <c r="AG170" s="106"/>
      <c r="CF170" s="8" t="s">
        <v>138</v>
      </c>
      <c r="CG170" s="8"/>
      <c r="CH170" s="11" t="s">
        <v>139</v>
      </c>
      <c r="CI170" s="11"/>
      <c r="CJ170" s="11"/>
      <c r="CK170" s="106"/>
      <c r="CL170" s="106"/>
      <c r="CM170" s="106"/>
      <c r="CN170" s="106"/>
      <c r="CO170" s="106"/>
      <c r="DB170" s="8" t="s">
        <v>138</v>
      </c>
      <c r="DC170" s="8"/>
      <c r="DD170" s="11" t="s">
        <v>139</v>
      </c>
      <c r="DE170" s="11"/>
      <c r="DF170" s="11"/>
      <c r="DG170" s="106"/>
      <c r="DH170" s="106"/>
      <c r="DI170" s="106"/>
      <c r="DJ170" s="106"/>
      <c r="DK170" s="106"/>
    </row>
    <row r="171" spans="1:115" s="5" customFormat="1" ht="34.5" thickBot="1">
      <c r="B171" s="145" t="s">
        <v>6</v>
      </c>
      <c r="C171" s="137" t="s">
        <v>140</v>
      </c>
      <c r="D171" s="137" t="s">
        <v>141</v>
      </c>
      <c r="E171" s="137" t="s">
        <v>142</v>
      </c>
      <c r="F171" s="137" t="s">
        <v>143</v>
      </c>
      <c r="G171" s="106"/>
      <c r="H171" s="106"/>
      <c r="I171" s="106"/>
      <c r="J171" s="106"/>
      <c r="K171" s="106"/>
      <c r="X171" s="145" t="s">
        <v>6</v>
      </c>
      <c r="Y171" s="137" t="s">
        <v>97</v>
      </c>
      <c r="Z171" s="137" t="s">
        <v>141</v>
      </c>
      <c r="AA171" s="137" t="s">
        <v>97</v>
      </c>
      <c r="AB171" s="137" t="s">
        <v>144</v>
      </c>
      <c r="AC171" s="106"/>
      <c r="AD171" s="106"/>
      <c r="AE171" s="106"/>
      <c r="AF171" s="106"/>
      <c r="AG171" s="106"/>
      <c r="CF171" s="145" t="s">
        <v>6</v>
      </c>
      <c r="CG171" s="137" t="s">
        <v>11</v>
      </c>
      <c r="CH171" s="137" t="s">
        <v>141</v>
      </c>
      <c r="CI171" s="137" t="s">
        <v>11</v>
      </c>
      <c r="CJ171" s="137" t="s">
        <v>11</v>
      </c>
      <c r="CK171" s="106"/>
      <c r="CL171" s="106"/>
      <c r="CM171" s="106"/>
      <c r="CN171" s="106"/>
      <c r="CO171" s="106"/>
      <c r="DB171" s="145" t="s">
        <v>6</v>
      </c>
      <c r="DC171" s="137" t="s">
        <v>97</v>
      </c>
      <c r="DD171" s="137" t="s">
        <v>141</v>
      </c>
      <c r="DE171" s="137" t="s">
        <v>97</v>
      </c>
      <c r="DF171" s="137" t="s">
        <v>144</v>
      </c>
      <c r="DG171" s="106"/>
      <c r="DH171" s="106"/>
      <c r="DI171" s="106"/>
      <c r="DJ171" s="106"/>
      <c r="DK171" s="106"/>
    </row>
    <row r="172" spans="1:115" s="5" customFormat="1" ht="11.25" customHeight="1" thickBot="1">
      <c r="A172" s="49">
        <v>150</v>
      </c>
      <c r="B172" s="121" t="s">
        <v>145</v>
      </c>
      <c r="C172" s="25">
        <v>1</v>
      </c>
      <c r="D172" s="173">
        <v>10</v>
      </c>
      <c r="E172" s="25">
        <v>0</v>
      </c>
      <c r="F172" s="25">
        <v>0</v>
      </c>
      <c r="G172" s="106"/>
      <c r="H172" s="106"/>
      <c r="I172" s="106"/>
      <c r="J172" s="106"/>
      <c r="K172" s="106"/>
      <c r="X172" s="121" t="s">
        <v>145</v>
      </c>
      <c r="Y172" s="174">
        <v>183.62</v>
      </c>
      <c r="Z172" s="175">
        <v>10</v>
      </c>
      <c r="AA172" s="176">
        <v>96.09</v>
      </c>
      <c r="AB172" s="177" t="s">
        <v>146</v>
      </c>
      <c r="AC172" s="106"/>
      <c r="AD172" s="106"/>
      <c r="AE172" s="106"/>
      <c r="AF172" s="106"/>
      <c r="AG172" s="106"/>
      <c r="CF172" s="121" t="s">
        <v>145</v>
      </c>
      <c r="CG172" s="178">
        <f ca="1">IF(C172=0,0.00000000000001*Y172,C172*Y172)</f>
        <v>183.62</v>
      </c>
      <c r="CH172" s="173">
        <v>10</v>
      </c>
      <c r="CI172" s="43">
        <f t="shared" ref="CI172:CI182" ca="1" si="18">IF(E172=0,0.00000000000001*AA172,E172*AA172)</f>
        <v>9.6090000000000008E-13</v>
      </c>
      <c r="CJ172" s="48">
        <v>0</v>
      </c>
      <c r="CK172" s="106"/>
      <c r="CL172" s="106"/>
      <c r="CM172" s="106"/>
      <c r="CN172" s="106"/>
      <c r="CO172" s="106"/>
      <c r="DB172" s="121" t="s">
        <v>145</v>
      </c>
      <c r="DC172" s="47">
        <f ca="1">IFERROR(SUM($BM$36:$BP$36)*(CG172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172=0,0.00000000000001,C172),0)</f>
        <v>102.4638358562903</v>
      </c>
      <c r="DD172" s="173">
        <v>10</v>
      </c>
      <c r="DE172" s="114">
        <f ca="1">IFERROR(SUM($BM$36:$BP$36)*(CI172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E172=0,0.00000000000001,E172),0)</f>
        <v>53.6202482705094</v>
      </c>
      <c r="DF172" s="179" t="s">
        <v>146</v>
      </c>
      <c r="DG172" s="106"/>
      <c r="DH172" s="106"/>
      <c r="DI172" s="106"/>
      <c r="DJ172" s="106"/>
      <c r="DK172" s="106"/>
    </row>
    <row r="173" spans="1:115" s="5" customFormat="1" ht="15" customHeight="1" thickBot="1">
      <c r="A173" s="49">
        <v>300</v>
      </c>
      <c r="B173" s="180" t="s">
        <v>63</v>
      </c>
      <c r="C173" s="25">
        <v>1</v>
      </c>
      <c r="D173" s="181">
        <v>30</v>
      </c>
      <c r="E173" s="25">
        <v>0</v>
      </c>
      <c r="F173" s="25">
        <v>0</v>
      </c>
      <c r="G173" s="133"/>
      <c r="H173" s="106"/>
      <c r="I173" s="106"/>
      <c r="J173" s="106"/>
      <c r="K173" s="106"/>
      <c r="X173" s="180" t="s">
        <v>63</v>
      </c>
      <c r="Y173" s="182">
        <v>244.82</v>
      </c>
      <c r="Z173" s="183">
        <v>30</v>
      </c>
      <c r="AA173" s="184">
        <v>114.15</v>
      </c>
      <c r="AB173" s="185"/>
      <c r="AC173" s="133"/>
      <c r="AD173" s="106"/>
      <c r="AE173" s="106"/>
      <c r="AF173" s="106"/>
      <c r="AG173" s="106"/>
      <c r="CF173" s="180" t="s">
        <v>63</v>
      </c>
      <c r="CG173" s="186">
        <f ca="1">IF(C173=0,0.00000000000001*Y173,C173*Y173)</f>
        <v>244.82</v>
      </c>
      <c r="CH173" s="181">
        <v>30</v>
      </c>
      <c r="CI173" s="64">
        <f t="shared" ca="1" si="18"/>
        <v>1.1415000000000001E-12</v>
      </c>
      <c r="CJ173" s="68">
        <v>0</v>
      </c>
      <c r="CK173" s="133"/>
      <c r="CL173" s="106"/>
      <c r="CM173" s="106"/>
      <c r="CN173" s="106"/>
      <c r="CO173" s="106"/>
      <c r="DB173" s="180" t="s">
        <v>63</v>
      </c>
      <c r="DC173" s="47">
        <f ca="1">IFERROR(SUM($BM$36:$BP$36)*(CG173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173=0,0.00000000000001,C173),0)</f>
        <v>136.61472766766687</v>
      </c>
      <c r="DD173" s="181">
        <v>30</v>
      </c>
      <c r="DE173" s="114">
        <f t="shared" ref="DE173:DE182" ca="1" si="19">IFERROR(SUM($BM$36:$BP$36)*(CI173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E173=0,0.00000000000001,E173),0)</f>
        <v>63.698109481513661</v>
      </c>
      <c r="DF173" s="187"/>
      <c r="DG173" s="133"/>
      <c r="DH173" s="106"/>
      <c r="DI173" s="106"/>
      <c r="DJ173" s="106"/>
      <c r="DK173" s="106"/>
    </row>
    <row r="174" spans="1:115" s="5" customFormat="1" ht="15" customHeight="1" thickBot="1">
      <c r="A174" s="49">
        <v>500</v>
      </c>
      <c r="B174" s="180" t="s">
        <v>65</v>
      </c>
      <c r="C174" s="25">
        <v>0</v>
      </c>
      <c r="D174" s="181">
        <v>50</v>
      </c>
      <c r="E174" s="25">
        <v>0</v>
      </c>
      <c r="F174" s="25">
        <v>0</v>
      </c>
      <c r="G174" s="106"/>
      <c r="H174" s="106"/>
      <c r="I174" s="106"/>
      <c r="J174" s="106"/>
      <c r="K174" s="106"/>
      <c r="X174" s="180" t="s">
        <v>65</v>
      </c>
      <c r="Y174" s="182">
        <v>306.02999999999997</v>
      </c>
      <c r="Z174" s="183">
        <v>50</v>
      </c>
      <c r="AA174" s="184">
        <v>133.43</v>
      </c>
      <c r="AB174" s="185"/>
      <c r="AC174" s="106"/>
      <c r="AD174" s="106"/>
      <c r="AE174" s="106"/>
      <c r="AF174" s="106"/>
      <c r="AG174" s="106"/>
      <c r="CF174" s="180" t="s">
        <v>65</v>
      </c>
      <c r="CG174" s="186">
        <f ca="1">IF(C174=0,0.00000000000001*Y174,C174*Y174)</f>
        <v>3.0602999999999998E-12</v>
      </c>
      <c r="CH174" s="181">
        <v>50</v>
      </c>
      <c r="CI174" s="64">
        <f t="shared" ca="1" si="18"/>
        <v>1.3343000000000001E-12</v>
      </c>
      <c r="CJ174" s="68">
        <v>0</v>
      </c>
      <c r="CK174" s="106"/>
      <c r="CL174" s="106"/>
      <c r="CM174" s="106"/>
      <c r="CN174" s="106"/>
      <c r="CO174" s="106"/>
      <c r="DB174" s="180" t="s">
        <v>65</v>
      </c>
      <c r="DC174" s="47">
        <f ca="1">IFERROR(SUM($BM$36:$BP$36)*(CG174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174=0,0.00000000000001,C174),0)</f>
        <v>170.77119969012375</v>
      </c>
      <c r="DD174" s="181">
        <v>50</v>
      </c>
      <c r="DE174" s="114">
        <f t="shared" ca="1" si="19"/>
        <v>74.456756444313342</v>
      </c>
      <c r="DF174" s="187"/>
      <c r="DG174" s="106"/>
      <c r="DH174" s="106"/>
      <c r="DI174" s="106"/>
      <c r="DJ174" s="106"/>
      <c r="DK174" s="106"/>
    </row>
    <row r="175" spans="1:115" s="5" customFormat="1" ht="15" customHeight="1" thickBot="1">
      <c r="A175" s="49">
        <v>1000</v>
      </c>
      <c r="B175" s="180" t="s">
        <v>147</v>
      </c>
      <c r="C175" s="25">
        <v>0</v>
      </c>
      <c r="D175" s="181">
        <v>100</v>
      </c>
      <c r="E175" s="25">
        <v>0</v>
      </c>
      <c r="F175" s="25">
        <v>0</v>
      </c>
      <c r="G175" s="106"/>
      <c r="H175" s="106"/>
      <c r="I175" s="106"/>
      <c r="J175" s="106"/>
      <c r="K175" s="106"/>
      <c r="X175" s="180" t="s">
        <v>147</v>
      </c>
      <c r="Y175" s="182">
        <v>91.81</v>
      </c>
      <c r="Z175" s="183">
        <v>100</v>
      </c>
      <c r="AA175" s="184">
        <v>171.38</v>
      </c>
      <c r="AB175" s="185"/>
      <c r="AC175" s="106"/>
      <c r="AD175" s="106"/>
      <c r="AE175" s="106"/>
      <c r="AF175" s="106"/>
      <c r="AG175" s="106"/>
      <c r="CF175" s="180" t="s">
        <v>147</v>
      </c>
      <c r="CG175" s="186">
        <f ca="1">IF(C175=0,0.00000000000001*Y175,C175*Y175)</f>
        <v>9.181000000000001E-13</v>
      </c>
      <c r="CH175" s="181">
        <v>100</v>
      </c>
      <c r="CI175" s="64">
        <f t="shared" ca="1" si="18"/>
        <v>1.7138E-12</v>
      </c>
      <c r="CJ175" s="68">
        <v>0</v>
      </c>
      <c r="CK175" s="106"/>
      <c r="CL175" s="106"/>
      <c r="CM175" s="106"/>
      <c r="CN175" s="106"/>
      <c r="CO175" s="106"/>
      <c r="DB175" s="180" t="s">
        <v>147</v>
      </c>
      <c r="DC175" s="47">
        <f ca="1">IFERROR(SUM($BM$36:$BP$36)*(CG175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175=0,0.00000000000001,C175),0)</f>
        <v>51.231917928145165</v>
      </c>
      <c r="DD175" s="181">
        <v>100</v>
      </c>
      <c r="DE175" s="114">
        <f t="shared" ca="1" si="19"/>
        <v>95.633657494014969</v>
      </c>
      <c r="DF175" s="187"/>
      <c r="DG175" s="106"/>
      <c r="DH175" s="106"/>
      <c r="DI175" s="106"/>
      <c r="DJ175" s="106"/>
      <c r="DK175" s="106"/>
    </row>
    <row r="176" spans="1:115" s="5" customFormat="1" ht="15.75" customHeight="1" thickBot="1">
      <c r="A176" s="49">
        <v>10000</v>
      </c>
      <c r="B176" s="127" t="s">
        <v>148</v>
      </c>
      <c r="C176" s="25">
        <v>0</v>
      </c>
      <c r="D176" s="181">
        <v>150</v>
      </c>
      <c r="E176" s="25">
        <v>0</v>
      </c>
      <c r="F176" s="25">
        <v>0</v>
      </c>
      <c r="G176" s="106"/>
      <c r="H176" s="106"/>
      <c r="I176" s="106"/>
      <c r="J176" s="106"/>
      <c r="K176" s="106"/>
      <c r="X176" s="127" t="s">
        <v>148</v>
      </c>
      <c r="Y176" s="188">
        <v>275.43</v>
      </c>
      <c r="Z176" s="183">
        <v>150</v>
      </c>
      <c r="AA176" s="184">
        <v>190.66</v>
      </c>
      <c r="AB176" s="185"/>
      <c r="AC176" s="106"/>
      <c r="AD176" s="106"/>
      <c r="AE176" s="106"/>
      <c r="AF176" s="106"/>
      <c r="AG176" s="106"/>
      <c r="CF176" s="127" t="s">
        <v>148</v>
      </c>
      <c r="CG176" s="189">
        <f ca="1">IF(C176=0,0.00000000000001*Y176,C176*Y176)</f>
        <v>2.7543000000000001E-12</v>
      </c>
      <c r="CH176" s="181">
        <v>150</v>
      </c>
      <c r="CI176" s="64">
        <f t="shared" ca="1" si="18"/>
        <v>1.9066E-12</v>
      </c>
      <c r="CJ176" s="68">
        <v>0</v>
      </c>
      <c r="CK176" s="106"/>
      <c r="CL176" s="106"/>
      <c r="CM176" s="106"/>
      <c r="CN176" s="106"/>
      <c r="CO176" s="106"/>
      <c r="DB176" s="127" t="s">
        <v>148</v>
      </c>
      <c r="DC176" s="47">
        <f ca="1">IFERROR(SUM($BM$36:$BP$36)*(CG176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176=0,0.00000000000001,C176),0)</f>
        <v>153.69575378443545</v>
      </c>
      <c r="DD176" s="181">
        <v>150</v>
      </c>
      <c r="DE176" s="114">
        <f t="shared" ca="1" si="19"/>
        <v>106.39230445681466</v>
      </c>
      <c r="DF176" s="187"/>
      <c r="DG176" s="106"/>
      <c r="DH176" s="106"/>
      <c r="DI176" s="106"/>
      <c r="DJ176" s="106"/>
      <c r="DK176" s="106"/>
    </row>
    <row r="177" spans="3:115" s="5" customFormat="1" ht="15" customHeight="1" thickBot="1">
      <c r="C177" s="106"/>
      <c r="D177" s="190">
        <v>200</v>
      </c>
      <c r="E177" s="25">
        <v>0</v>
      </c>
      <c r="F177" s="25">
        <v>0</v>
      </c>
      <c r="G177" s="106"/>
      <c r="H177" s="106"/>
      <c r="I177" s="106"/>
      <c r="J177" s="106"/>
      <c r="K177" s="106"/>
      <c r="Y177" s="106"/>
      <c r="Z177" s="183">
        <v>200</v>
      </c>
      <c r="AA177" s="184">
        <v>195.86</v>
      </c>
      <c r="AB177" s="185"/>
      <c r="AC177" s="106"/>
      <c r="AD177" s="106"/>
      <c r="AE177" s="106"/>
      <c r="AF177" s="106"/>
      <c r="AG177" s="106"/>
      <c r="CG177" s="106"/>
      <c r="CH177" s="190">
        <v>200</v>
      </c>
      <c r="CI177" s="64">
        <f t="shared" ca="1" si="18"/>
        <v>1.9586000000000002E-12</v>
      </c>
      <c r="CJ177" s="68">
        <v>0</v>
      </c>
      <c r="CK177" s="106"/>
      <c r="CL177" s="106"/>
      <c r="CM177" s="106"/>
      <c r="CN177" s="106"/>
      <c r="CO177" s="106"/>
      <c r="DC177" s="106"/>
      <c r="DD177" s="190">
        <v>200</v>
      </c>
      <c r="DE177" s="114">
        <f t="shared" ca="1" si="19"/>
        <v>109.29401421856564</v>
      </c>
      <c r="DF177" s="187"/>
      <c r="DG177" s="106"/>
      <c r="DH177" s="106"/>
      <c r="DI177" s="106"/>
      <c r="DJ177" s="106"/>
      <c r="DK177" s="106"/>
    </row>
    <row r="178" spans="3:115" s="5" customFormat="1" ht="15" customHeight="1" thickBot="1">
      <c r="C178" s="106"/>
      <c r="D178" s="190">
        <v>300</v>
      </c>
      <c r="E178" s="25">
        <v>0</v>
      </c>
      <c r="F178" s="25">
        <v>0</v>
      </c>
      <c r="G178" s="106"/>
      <c r="H178" s="106"/>
      <c r="I178" s="106"/>
      <c r="J178" s="106"/>
      <c r="K178" s="106"/>
      <c r="Y178" s="106"/>
      <c r="Z178" s="183">
        <v>300</v>
      </c>
      <c r="AA178" s="184">
        <v>215.44</v>
      </c>
      <c r="AB178" s="185"/>
      <c r="AC178" s="106"/>
      <c r="AD178" s="106"/>
      <c r="AE178" s="106"/>
      <c r="AF178" s="106"/>
      <c r="AG178" s="106"/>
      <c r="CG178" s="106"/>
      <c r="CH178" s="190">
        <v>300</v>
      </c>
      <c r="CI178" s="64">
        <f t="shared" ca="1" si="18"/>
        <v>2.1543999999999998E-12</v>
      </c>
      <c r="CJ178" s="68">
        <v>0</v>
      </c>
      <c r="CK178" s="106"/>
      <c r="CL178" s="106"/>
      <c r="CM178" s="106"/>
      <c r="CN178" s="106"/>
      <c r="CO178" s="106"/>
      <c r="DC178" s="106"/>
      <c r="DD178" s="190">
        <v>300</v>
      </c>
      <c r="DE178" s="114">
        <f t="shared" ca="1" si="19"/>
        <v>120.220067513774</v>
      </c>
      <c r="DF178" s="187"/>
      <c r="DG178" s="106"/>
      <c r="DH178" s="106"/>
      <c r="DI178" s="106"/>
      <c r="DJ178" s="106"/>
      <c r="DK178" s="106"/>
    </row>
    <row r="179" spans="3:115" s="5" customFormat="1" ht="15" customHeight="1" thickBot="1">
      <c r="C179" s="106"/>
      <c r="D179" s="190">
        <v>400</v>
      </c>
      <c r="E179" s="25">
        <v>0</v>
      </c>
      <c r="F179" s="25">
        <v>0</v>
      </c>
      <c r="G179" s="106"/>
      <c r="H179" s="106"/>
      <c r="I179" s="106"/>
      <c r="J179" s="106"/>
      <c r="K179" s="106"/>
      <c r="Y179" s="106"/>
      <c r="Z179" s="183">
        <v>400</v>
      </c>
      <c r="AA179" s="184">
        <v>236.99</v>
      </c>
      <c r="AB179" s="185"/>
      <c r="AC179" s="106"/>
      <c r="AD179" s="106"/>
      <c r="AE179" s="106"/>
      <c r="AF179" s="106"/>
      <c r="AG179" s="106"/>
      <c r="CG179" s="106"/>
      <c r="CH179" s="190">
        <v>400</v>
      </c>
      <c r="CI179" s="64">
        <f t="shared" ca="1" si="18"/>
        <v>2.3699000000000002E-12</v>
      </c>
      <c r="CJ179" s="68">
        <v>0</v>
      </c>
      <c r="CK179" s="106"/>
      <c r="CL179" s="106"/>
      <c r="CM179" s="106"/>
      <c r="CN179" s="106"/>
      <c r="CO179" s="106"/>
      <c r="DC179" s="106"/>
      <c r="DD179" s="190">
        <v>400</v>
      </c>
      <c r="DE179" s="114">
        <f t="shared" ca="1" si="19"/>
        <v>132.24542239179956</v>
      </c>
      <c r="DF179" s="187"/>
      <c r="DG179" s="106"/>
      <c r="DH179" s="106"/>
      <c r="DI179" s="106"/>
      <c r="DJ179" s="106"/>
      <c r="DK179" s="106"/>
    </row>
    <row r="180" spans="3:115" s="5" customFormat="1" ht="15" customHeight="1" thickBot="1">
      <c r="C180" s="106"/>
      <c r="D180" s="190">
        <v>500</v>
      </c>
      <c r="E180" s="25">
        <v>0</v>
      </c>
      <c r="F180" s="25">
        <v>0</v>
      </c>
      <c r="G180" s="106"/>
      <c r="H180" s="106"/>
      <c r="I180" s="106"/>
      <c r="J180" s="106"/>
      <c r="K180" s="106"/>
      <c r="Y180" s="106"/>
      <c r="Z180" s="183">
        <v>500</v>
      </c>
      <c r="AA180" s="184">
        <v>260.69</v>
      </c>
      <c r="AB180" s="185"/>
      <c r="AC180" s="106"/>
      <c r="AD180" s="106"/>
      <c r="AE180" s="106"/>
      <c r="AF180" s="106"/>
      <c r="AG180" s="106"/>
      <c r="CG180" s="106"/>
      <c r="CH180" s="190">
        <v>500</v>
      </c>
      <c r="CI180" s="64">
        <f t="shared" ca="1" si="18"/>
        <v>2.6069000000000001E-12</v>
      </c>
      <c r="CJ180" s="68">
        <v>0</v>
      </c>
      <c r="CK180" s="106"/>
      <c r="CL180" s="106"/>
      <c r="CM180" s="106"/>
      <c r="CN180" s="106"/>
      <c r="CO180" s="106"/>
      <c r="DC180" s="106"/>
      <c r="DD180" s="190">
        <v>500</v>
      </c>
      <c r="DE180" s="114">
        <f t="shared" ca="1" si="19"/>
        <v>145.47052265208757</v>
      </c>
      <c r="DF180" s="187"/>
      <c r="DG180" s="106"/>
      <c r="DH180" s="106"/>
      <c r="DI180" s="106"/>
      <c r="DJ180" s="106"/>
      <c r="DK180" s="106"/>
    </row>
    <row r="181" spans="3:115" s="5" customFormat="1" ht="15" customHeight="1" thickBot="1">
      <c r="C181" s="106"/>
      <c r="D181" s="190">
        <v>700</v>
      </c>
      <c r="E181" s="25">
        <v>0</v>
      </c>
      <c r="F181" s="25">
        <v>0</v>
      </c>
      <c r="G181" s="106"/>
      <c r="H181" s="106"/>
      <c r="I181" s="106"/>
      <c r="J181" s="106"/>
      <c r="K181" s="106"/>
      <c r="Y181" s="106"/>
      <c r="Z181" s="183">
        <v>700</v>
      </c>
      <c r="AA181" s="184">
        <v>354.99</v>
      </c>
      <c r="AB181" s="185"/>
      <c r="AC181" s="106"/>
      <c r="AD181" s="106"/>
      <c r="AE181" s="106"/>
      <c r="AF181" s="106"/>
      <c r="AG181" s="106"/>
      <c r="CG181" s="106"/>
      <c r="CH181" s="190">
        <v>700</v>
      </c>
      <c r="CI181" s="64">
        <f t="shared" ca="1" si="18"/>
        <v>3.5499000000000001E-12</v>
      </c>
      <c r="CJ181" s="68">
        <v>0</v>
      </c>
      <c r="CK181" s="106"/>
      <c r="CL181" s="106"/>
      <c r="CM181" s="106"/>
      <c r="CN181" s="106"/>
      <c r="CO181" s="106"/>
      <c r="DC181" s="106"/>
      <c r="DD181" s="190">
        <v>700</v>
      </c>
      <c r="DE181" s="114">
        <f t="shared" ca="1" si="19"/>
        <v>198.091913139225</v>
      </c>
      <c r="DF181" s="187"/>
      <c r="DG181" s="106"/>
      <c r="DH181" s="106"/>
      <c r="DI181" s="106"/>
      <c r="DJ181" s="106"/>
      <c r="DK181" s="106"/>
    </row>
    <row r="182" spans="3:115" s="5" customFormat="1" ht="15.75" customHeight="1" thickBot="1">
      <c r="C182" s="106"/>
      <c r="D182" s="191">
        <v>1000</v>
      </c>
      <c r="E182" s="25">
        <v>0</v>
      </c>
      <c r="F182" s="25">
        <v>0</v>
      </c>
      <c r="G182" s="106"/>
      <c r="H182" s="106"/>
      <c r="I182" s="106"/>
      <c r="J182" s="106"/>
      <c r="K182" s="106"/>
      <c r="Y182" s="106"/>
      <c r="Z182" s="192">
        <v>1000</v>
      </c>
      <c r="AA182" s="193">
        <v>535.54999999999995</v>
      </c>
      <c r="AB182" s="194"/>
      <c r="AC182" s="106"/>
      <c r="AD182" s="106"/>
      <c r="AE182" s="106"/>
      <c r="AF182" s="106"/>
      <c r="AG182" s="106"/>
      <c r="CG182" s="106"/>
      <c r="CH182" s="191">
        <v>1000</v>
      </c>
      <c r="CI182" s="99">
        <f t="shared" ca="1" si="18"/>
        <v>5.3554999999999991E-12</v>
      </c>
      <c r="CJ182" s="103">
        <v>0</v>
      </c>
      <c r="CK182" s="106"/>
      <c r="CL182" s="106"/>
      <c r="CM182" s="106"/>
      <c r="CN182" s="106"/>
      <c r="CO182" s="106"/>
      <c r="DC182" s="106"/>
      <c r="DD182" s="191">
        <v>1000</v>
      </c>
      <c r="DE182" s="114">
        <f t="shared" ca="1" si="19"/>
        <v>298.84820440494639</v>
      </c>
      <c r="DF182" s="195"/>
      <c r="DG182" s="106"/>
      <c r="DH182" s="106"/>
      <c r="DI182" s="106"/>
      <c r="DJ182" s="106"/>
      <c r="DK182" s="106"/>
    </row>
    <row r="183" spans="3:115" s="5" customFormat="1" ht="11.25" customHeight="1">
      <c r="C183" s="106"/>
      <c r="D183" s="196" t="s">
        <v>149</v>
      </c>
      <c r="E183" s="196"/>
      <c r="F183" s="196"/>
      <c r="G183" s="106"/>
      <c r="H183" s="106"/>
      <c r="I183" s="106"/>
      <c r="J183" s="106"/>
      <c r="K183" s="106"/>
      <c r="Y183" s="106"/>
      <c r="Z183" s="196" t="s">
        <v>149</v>
      </c>
      <c r="AA183" s="196"/>
      <c r="AB183" s="196"/>
      <c r="AC183" s="106"/>
      <c r="AD183" s="106"/>
      <c r="AE183" s="106"/>
      <c r="AF183" s="106"/>
      <c r="AG183" s="106"/>
      <c r="CG183" s="106"/>
      <c r="CH183" s="196" t="s">
        <v>149</v>
      </c>
      <c r="CI183" s="196"/>
      <c r="CJ183" s="196"/>
      <c r="CK183" s="106"/>
      <c r="CL183" s="106"/>
      <c r="CM183" s="106"/>
      <c r="CN183" s="106"/>
      <c r="CO183" s="106"/>
      <c r="DC183" s="106"/>
      <c r="DD183" s="196" t="s">
        <v>149</v>
      </c>
      <c r="DE183" s="196"/>
      <c r="DF183" s="196"/>
      <c r="DG183" s="106"/>
      <c r="DH183" s="106"/>
      <c r="DI183" s="106"/>
      <c r="DJ183" s="106"/>
      <c r="DK183" s="106"/>
    </row>
    <row r="184" spans="3:115" s="5" customFormat="1" ht="34.5" thickBot="1">
      <c r="C184" s="106"/>
      <c r="D184" s="137" t="s">
        <v>141</v>
      </c>
      <c r="E184" s="137" t="s">
        <v>150</v>
      </c>
      <c r="F184" s="137" t="s">
        <v>151</v>
      </c>
      <c r="G184" s="106"/>
      <c r="H184" s="106"/>
      <c r="I184" s="106"/>
      <c r="J184" s="106"/>
      <c r="K184" s="106"/>
      <c r="Y184" s="106"/>
      <c r="Z184" s="137" t="s">
        <v>141</v>
      </c>
      <c r="AA184" s="137" t="s">
        <v>97</v>
      </c>
      <c r="AB184" s="137" t="s">
        <v>144</v>
      </c>
      <c r="AC184" s="106"/>
      <c r="AD184" s="106"/>
      <c r="AE184" s="106"/>
      <c r="AF184" s="106"/>
      <c r="AG184" s="106"/>
      <c r="CG184" s="106"/>
      <c r="CH184" s="137" t="s">
        <v>141</v>
      </c>
      <c r="CI184" s="137" t="s">
        <v>11</v>
      </c>
      <c r="CJ184" s="137" t="s">
        <v>11</v>
      </c>
      <c r="CK184" s="106"/>
      <c r="CL184" s="106"/>
      <c r="CM184" s="106"/>
      <c r="CN184" s="106"/>
      <c r="CO184" s="106"/>
      <c r="DC184" s="106"/>
      <c r="DD184" s="137" t="s">
        <v>141</v>
      </c>
      <c r="DE184" s="137" t="s">
        <v>97</v>
      </c>
      <c r="DF184" s="137" t="s">
        <v>144</v>
      </c>
      <c r="DG184" s="106"/>
      <c r="DH184" s="106"/>
      <c r="DI184" s="106"/>
      <c r="DJ184" s="106"/>
      <c r="DK184" s="106"/>
    </row>
    <row r="185" spans="3:115" s="5" customFormat="1" ht="23.25" customHeight="1" thickBot="1">
      <c r="C185" s="106"/>
      <c r="D185" s="197">
        <v>10</v>
      </c>
      <c r="E185" s="25">
        <v>0</v>
      </c>
      <c r="F185" s="25">
        <v>0</v>
      </c>
      <c r="G185" s="106"/>
      <c r="H185" s="106"/>
      <c r="I185" s="106"/>
      <c r="J185" s="106"/>
      <c r="K185" s="106"/>
      <c r="Y185" s="106"/>
      <c r="Z185" s="197">
        <v>10</v>
      </c>
      <c r="AA185" s="138">
        <v>200.3</v>
      </c>
      <c r="AB185" s="177" t="s">
        <v>146</v>
      </c>
      <c r="AC185" s="106"/>
      <c r="AD185" s="106"/>
      <c r="AE185" s="106"/>
      <c r="AF185" s="106"/>
      <c r="AG185" s="106"/>
      <c r="CG185" s="106"/>
      <c r="CH185" s="197">
        <v>10</v>
      </c>
      <c r="CI185" s="43">
        <f t="shared" ref="CI185:CI195" ca="1" si="20">IF(E185=0,0.00000000000001*AA185,E185*AA185)</f>
        <v>2.0030000000000002E-12</v>
      </c>
      <c r="CJ185" s="48">
        <v>0</v>
      </c>
      <c r="CK185" s="106"/>
      <c r="CL185" s="106"/>
      <c r="CM185" s="106"/>
      <c r="CN185" s="106"/>
      <c r="CO185" s="106"/>
      <c r="DC185" s="106"/>
      <c r="DD185" s="197">
        <v>10</v>
      </c>
      <c r="DE185" s="114">
        <f ca="1">IFERROR(SUM($BM$36:$BP$36)*(CI185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E185=0,0.00000000000001,E185),0)</f>
        <v>111.77162793821451</v>
      </c>
      <c r="DF185" s="179" t="s">
        <v>146</v>
      </c>
      <c r="DG185" s="106"/>
      <c r="DH185" s="106"/>
      <c r="DI185" s="106"/>
      <c r="DJ185" s="106"/>
      <c r="DK185" s="106"/>
    </row>
    <row r="186" spans="3:115" s="5" customFormat="1" ht="15" customHeight="1" thickBot="1">
      <c r="C186" s="106"/>
      <c r="D186" s="190">
        <v>30</v>
      </c>
      <c r="E186" s="25">
        <v>1</v>
      </c>
      <c r="F186" s="25">
        <v>0</v>
      </c>
      <c r="G186" s="106"/>
      <c r="H186" s="106"/>
      <c r="I186" s="106"/>
      <c r="J186" s="106"/>
      <c r="K186" s="106"/>
      <c r="Y186" s="106"/>
      <c r="Z186" s="190">
        <v>30</v>
      </c>
      <c r="AA186" s="140">
        <v>225.54</v>
      </c>
      <c r="AB186" s="185"/>
      <c r="AC186" s="106"/>
      <c r="AD186" s="106"/>
      <c r="AE186" s="106"/>
      <c r="AF186" s="106"/>
      <c r="AG186" s="106"/>
      <c r="CG186" s="106"/>
      <c r="CH186" s="190">
        <v>30</v>
      </c>
      <c r="CI186" s="64">
        <f t="shared" ca="1" si="20"/>
        <v>225.54</v>
      </c>
      <c r="CJ186" s="68">
        <v>0</v>
      </c>
      <c r="CK186" s="106"/>
      <c r="CL186" s="106"/>
      <c r="CM186" s="106"/>
      <c r="CN186" s="106"/>
      <c r="CO186" s="106"/>
      <c r="DC186" s="106"/>
      <c r="DD186" s="190">
        <v>30</v>
      </c>
      <c r="DE186" s="114">
        <f t="shared" ref="DE186:DE195" ca="1" si="21">IFERROR(SUM($BM$36:$BP$36)*(CI186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E186=0,0.00000000000001,E186),0)</f>
        <v>125.8560807048672</v>
      </c>
      <c r="DF186" s="187"/>
      <c r="DG186" s="106"/>
      <c r="DH186" s="106"/>
      <c r="DI186" s="106"/>
      <c r="DJ186" s="106"/>
      <c r="DK186" s="106"/>
    </row>
    <row r="187" spans="3:115" s="5" customFormat="1" ht="15" customHeight="1" thickBot="1">
      <c r="C187" s="106"/>
      <c r="D187" s="190">
        <v>50</v>
      </c>
      <c r="E187" s="25">
        <v>0</v>
      </c>
      <c r="F187" s="25">
        <v>0</v>
      </c>
      <c r="G187" s="106"/>
      <c r="H187" s="106"/>
      <c r="I187" s="106"/>
      <c r="J187" s="106"/>
      <c r="K187" s="106"/>
      <c r="Y187" s="106"/>
      <c r="Z187" s="190">
        <v>50</v>
      </c>
      <c r="AA187" s="140">
        <v>278.39</v>
      </c>
      <c r="AB187" s="185"/>
      <c r="AC187" s="106"/>
      <c r="AD187" s="106"/>
      <c r="AE187" s="106"/>
      <c r="AF187" s="106"/>
      <c r="AG187" s="106"/>
      <c r="CG187" s="106"/>
      <c r="CH187" s="190">
        <v>50</v>
      </c>
      <c r="CI187" s="64">
        <f t="shared" ca="1" si="20"/>
        <v>2.7838999999999999E-12</v>
      </c>
      <c r="CJ187" s="68">
        <v>0</v>
      </c>
      <c r="CK187" s="106"/>
      <c r="CL187" s="106"/>
      <c r="CM187" s="106"/>
      <c r="CN187" s="106"/>
      <c r="CO187" s="106"/>
      <c r="DC187" s="106"/>
      <c r="DD187" s="190">
        <v>50</v>
      </c>
      <c r="DE187" s="114">
        <f t="shared" ca="1" si="21"/>
        <v>155.3474962642014</v>
      </c>
      <c r="DF187" s="187"/>
      <c r="DG187" s="106"/>
      <c r="DH187" s="106"/>
      <c r="DI187" s="106"/>
      <c r="DJ187" s="106"/>
      <c r="DK187" s="106"/>
    </row>
    <row r="188" spans="3:115" s="5" customFormat="1" ht="15" customHeight="1" thickBot="1">
      <c r="C188" s="106"/>
      <c r="D188" s="190">
        <v>100</v>
      </c>
      <c r="E188" s="25">
        <v>0</v>
      </c>
      <c r="F188" s="25">
        <v>0</v>
      </c>
      <c r="G188" s="106"/>
      <c r="H188" s="106"/>
      <c r="I188" s="106"/>
      <c r="J188" s="106"/>
      <c r="K188" s="106"/>
      <c r="Y188" s="106"/>
      <c r="Z188" s="190">
        <v>100</v>
      </c>
      <c r="AA188" s="140">
        <v>322.63</v>
      </c>
      <c r="AB188" s="185"/>
      <c r="AC188" s="106"/>
      <c r="AD188" s="106"/>
      <c r="AE188" s="106"/>
      <c r="AF188" s="106"/>
      <c r="AG188" s="106"/>
      <c r="CG188" s="106"/>
      <c r="CH188" s="190">
        <v>100</v>
      </c>
      <c r="CI188" s="64">
        <f t="shared" ca="1" si="20"/>
        <v>3.2263000000000001E-12</v>
      </c>
      <c r="CJ188" s="68">
        <v>0</v>
      </c>
      <c r="CK188" s="106"/>
      <c r="CL188" s="106"/>
      <c r="CM188" s="106"/>
      <c r="CN188" s="106"/>
      <c r="CO188" s="106"/>
      <c r="DC188" s="106"/>
      <c r="DD188" s="190">
        <v>100</v>
      </c>
      <c r="DE188" s="114">
        <f t="shared" ca="1" si="21"/>
        <v>180.03435008340563</v>
      </c>
      <c r="DF188" s="187"/>
      <c r="DG188" s="106"/>
      <c r="DH188" s="106"/>
      <c r="DI188" s="106"/>
      <c r="DJ188" s="106"/>
      <c r="DK188" s="106"/>
    </row>
    <row r="189" spans="3:115" s="5" customFormat="1" ht="15" customHeight="1" thickBot="1">
      <c r="C189" s="106"/>
      <c r="D189" s="190">
        <v>150</v>
      </c>
      <c r="E189" s="25">
        <v>0</v>
      </c>
      <c r="F189" s="25">
        <v>0</v>
      </c>
      <c r="G189" s="106"/>
      <c r="H189" s="106"/>
      <c r="I189" s="106"/>
      <c r="J189" s="106"/>
      <c r="K189" s="106"/>
      <c r="Y189" s="106"/>
      <c r="Z189" s="190">
        <v>150</v>
      </c>
      <c r="AA189" s="140">
        <v>367.23</v>
      </c>
      <c r="AB189" s="185"/>
      <c r="AC189" s="106"/>
      <c r="AD189" s="106"/>
      <c r="AE189" s="106"/>
      <c r="AF189" s="106"/>
      <c r="AG189" s="106"/>
      <c r="CG189" s="106"/>
      <c r="CH189" s="190">
        <v>150</v>
      </c>
      <c r="CI189" s="64">
        <f t="shared" ca="1" si="20"/>
        <v>3.6723E-12</v>
      </c>
      <c r="CJ189" s="68">
        <v>0</v>
      </c>
      <c r="CK189" s="106"/>
      <c r="CL189" s="106"/>
      <c r="CM189" s="106"/>
      <c r="CN189" s="106"/>
      <c r="CO189" s="106"/>
      <c r="DC189" s="106"/>
      <c r="DD189" s="190">
        <v>150</v>
      </c>
      <c r="DE189" s="114">
        <f t="shared" ca="1" si="21"/>
        <v>204.92209150150029</v>
      </c>
      <c r="DF189" s="187"/>
      <c r="DG189" s="106"/>
      <c r="DH189" s="106"/>
      <c r="DI189" s="106"/>
      <c r="DJ189" s="106"/>
      <c r="DK189" s="106"/>
    </row>
    <row r="190" spans="3:115" s="5" customFormat="1" ht="15" customHeight="1" thickBot="1">
      <c r="C190" s="106"/>
      <c r="D190" s="190">
        <v>200</v>
      </c>
      <c r="E190" s="25">
        <v>22</v>
      </c>
      <c r="F190" s="25">
        <v>0</v>
      </c>
      <c r="G190" s="106"/>
      <c r="H190" s="106"/>
      <c r="I190" s="106"/>
      <c r="J190" s="106"/>
      <c r="K190" s="106"/>
      <c r="Y190" s="106"/>
      <c r="Z190" s="190">
        <v>200</v>
      </c>
      <c r="AA190" s="140">
        <v>418.34</v>
      </c>
      <c r="AB190" s="185"/>
      <c r="AC190" s="106"/>
      <c r="AD190" s="106"/>
      <c r="AE190" s="106"/>
      <c r="AF190" s="106"/>
      <c r="AG190" s="106"/>
      <c r="CG190" s="106"/>
      <c r="CH190" s="190">
        <v>200</v>
      </c>
      <c r="CI190" s="64">
        <f t="shared" ca="1" si="20"/>
        <v>9203.48</v>
      </c>
      <c r="CJ190" s="68">
        <v>0</v>
      </c>
      <c r="CK190" s="106"/>
      <c r="CL190" s="106"/>
      <c r="CM190" s="106"/>
      <c r="CN190" s="106"/>
      <c r="CO190" s="106"/>
      <c r="DC190" s="106"/>
      <c r="DD190" s="190">
        <v>200</v>
      </c>
      <c r="DE190" s="114">
        <f t="shared" ca="1" si="21"/>
        <v>233.44255033286399</v>
      </c>
      <c r="DF190" s="187"/>
      <c r="DG190" s="106"/>
      <c r="DH190" s="106"/>
      <c r="DI190" s="106"/>
      <c r="DJ190" s="106"/>
      <c r="DK190" s="106"/>
    </row>
    <row r="191" spans="3:115" s="5" customFormat="1" ht="15" customHeight="1" thickBot="1">
      <c r="C191" s="106"/>
      <c r="D191" s="190">
        <v>300</v>
      </c>
      <c r="E191" s="25">
        <v>0</v>
      </c>
      <c r="F191" s="25">
        <v>0</v>
      </c>
      <c r="G191" s="106"/>
      <c r="H191" s="106"/>
      <c r="I191" s="106"/>
      <c r="J191" s="106"/>
      <c r="K191" s="106"/>
      <c r="Y191" s="106"/>
      <c r="Z191" s="190">
        <v>300</v>
      </c>
      <c r="AA191" s="140">
        <v>439.26</v>
      </c>
      <c r="AB191" s="185"/>
      <c r="AC191" s="106"/>
      <c r="AD191" s="106"/>
      <c r="AE191" s="106"/>
      <c r="AF191" s="106"/>
      <c r="AG191" s="106"/>
      <c r="CG191" s="106"/>
      <c r="CH191" s="190">
        <v>300</v>
      </c>
      <c r="CI191" s="64">
        <f t="shared" ca="1" si="20"/>
        <v>4.3925999999999997E-12</v>
      </c>
      <c r="CJ191" s="68">
        <v>0</v>
      </c>
      <c r="CK191" s="106"/>
      <c r="CL191" s="106"/>
      <c r="CM191" s="106"/>
      <c r="CN191" s="106"/>
      <c r="CO191" s="106"/>
      <c r="DC191" s="106"/>
      <c r="DD191" s="190">
        <v>300</v>
      </c>
      <c r="DE191" s="114">
        <f t="shared" ca="1" si="21"/>
        <v>245.11635191283125</v>
      </c>
      <c r="DF191" s="187"/>
      <c r="DG191" s="106"/>
      <c r="DH191" s="106"/>
      <c r="DI191" s="106"/>
      <c r="DJ191" s="106"/>
      <c r="DK191" s="106"/>
    </row>
    <row r="192" spans="3:115" s="5" customFormat="1" ht="15.75" customHeight="1" thickBot="1">
      <c r="C192" s="106"/>
      <c r="D192" s="190">
        <v>400</v>
      </c>
      <c r="E192" s="25">
        <v>12</v>
      </c>
      <c r="F192" s="25">
        <v>0</v>
      </c>
      <c r="G192" s="106"/>
      <c r="H192" s="106"/>
      <c r="I192" s="106"/>
      <c r="J192" s="106"/>
      <c r="K192" s="106"/>
      <c r="Y192" s="106"/>
      <c r="Z192" s="190">
        <v>400</v>
      </c>
      <c r="AA192" s="140">
        <v>461.22</v>
      </c>
      <c r="AB192" s="185"/>
      <c r="AC192" s="106"/>
      <c r="AD192" s="106"/>
      <c r="AE192" s="106"/>
      <c r="AF192" s="106"/>
      <c r="AG192" s="106"/>
      <c r="CG192" s="106"/>
      <c r="CH192" s="190">
        <v>400</v>
      </c>
      <c r="CI192" s="64">
        <f t="shared" ca="1" si="20"/>
        <v>5534.64</v>
      </c>
      <c r="CJ192" s="68">
        <v>0</v>
      </c>
      <c r="CK192" s="106"/>
      <c r="CL192" s="106"/>
      <c r="CM192" s="106"/>
      <c r="CN192" s="106"/>
      <c r="CO192" s="106"/>
      <c r="DC192" s="106"/>
      <c r="DD192" s="190">
        <v>400</v>
      </c>
      <c r="DE192" s="114">
        <f t="shared" ca="1" si="21"/>
        <v>257.37049544514872</v>
      </c>
      <c r="DF192" s="187"/>
      <c r="DG192" s="106"/>
      <c r="DH192" s="106"/>
      <c r="DI192" s="106"/>
      <c r="DJ192" s="106"/>
      <c r="DK192" s="106"/>
    </row>
    <row r="193" spans="1:116" s="5" customFormat="1" ht="15" customHeight="1" thickBot="1">
      <c r="C193" s="106"/>
      <c r="D193" s="190">
        <v>500</v>
      </c>
      <c r="E193" s="25">
        <v>0</v>
      </c>
      <c r="F193" s="25">
        <v>0</v>
      </c>
      <c r="G193" s="106"/>
      <c r="H193" s="106"/>
      <c r="I193" s="106"/>
      <c r="J193" s="106"/>
      <c r="K193" s="106"/>
      <c r="Y193" s="106"/>
      <c r="Z193" s="190">
        <v>500</v>
      </c>
      <c r="AA193" s="140">
        <v>484.28</v>
      </c>
      <c r="AB193" s="185"/>
      <c r="AC193" s="106"/>
      <c r="AD193" s="106"/>
      <c r="AE193" s="106"/>
      <c r="AF193" s="106"/>
      <c r="AG193" s="106"/>
      <c r="CG193" s="106"/>
      <c r="CH193" s="190">
        <v>500</v>
      </c>
      <c r="CI193" s="64">
        <f t="shared" ca="1" si="20"/>
        <v>4.8427999999999995E-12</v>
      </c>
      <c r="CJ193" s="68">
        <v>0</v>
      </c>
      <c r="CK193" s="106"/>
      <c r="CL193" s="106"/>
      <c r="CM193" s="106"/>
      <c r="CN193" s="106"/>
      <c r="CO193" s="106"/>
      <c r="DC193" s="106"/>
      <c r="DD193" s="190">
        <v>500</v>
      </c>
      <c r="DE193" s="114">
        <f t="shared" ca="1" si="21"/>
        <v>270.23846219629814</v>
      </c>
      <c r="DF193" s="187"/>
      <c r="DG193" s="106"/>
      <c r="DH193" s="106"/>
      <c r="DI193" s="106"/>
      <c r="DJ193" s="106"/>
      <c r="DK193" s="106"/>
    </row>
    <row r="194" spans="1:116" s="5" customFormat="1" ht="15" customHeight="1" thickBot="1">
      <c r="C194" s="106"/>
      <c r="D194" s="190">
        <v>700</v>
      </c>
      <c r="E194" s="25">
        <v>0</v>
      </c>
      <c r="F194" s="25">
        <v>0</v>
      </c>
      <c r="G194" s="106"/>
      <c r="H194" s="106"/>
      <c r="I194" s="106"/>
      <c r="J194" s="106"/>
      <c r="K194" s="106"/>
      <c r="Y194" s="106"/>
      <c r="Z194" s="190">
        <v>700</v>
      </c>
      <c r="AA194" s="140">
        <v>547.79</v>
      </c>
      <c r="AB194" s="185"/>
      <c r="AC194" s="106"/>
      <c r="AD194" s="106"/>
      <c r="AE194" s="106"/>
      <c r="AF194" s="106"/>
      <c r="AG194" s="106"/>
      <c r="CG194" s="106"/>
      <c r="CH194" s="190">
        <v>700</v>
      </c>
      <c r="CI194" s="64">
        <f t="shared" ca="1" si="20"/>
        <v>5.4778999999999995E-12</v>
      </c>
      <c r="CJ194" s="68">
        <v>0</v>
      </c>
      <c r="CK194" s="106"/>
      <c r="CL194" s="106"/>
      <c r="CM194" s="106"/>
      <c r="CN194" s="106"/>
      <c r="CO194" s="106"/>
      <c r="DC194" s="106"/>
      <c r="DD194" s="190">
        <v>700</v>
      </c>
      <c r="DE194" s="114">
        <f t="shared" ca="1" si="21"/>
        <v>305.67838276722176</v>
      </c>
      <c r="DF194" s="187"/>
      <c r="DG194" s="106"/>
      <c r="DH194" s="106"/>
      <c r="DI194" s="106"/>
      <c r="DJ194" s="106"/>
      <c r="DK194" s="106"/>
    </row>
    <row r="195" spans="1:116" s="5" customFormat="1" ht="15.75" customHeight="1" thickBot="1">
      <c r="C195" s="106"/>
      <c r="D195" s="198">
        <v>1000</v>
      </c>
      <c r="E195" s="25">
        <v>7</v>
      </c>
      <c r="F195" s="25">
        <v>0</v>
      </c>
      <c r="G195" s="106"/>
      <c r="H195" s="106"/>
      <c r="I195" s="106"/>
      <c r="J195" s="106"/>
      <c r="K195" s="106"/>
      <c r="Y195" s="106"/>
      <c r="Z195" s="198">
        <v>1000</v>
      </c>
      <c r="AA195" s="142">
        <v>672.65</v>
      </c>
      <c r="AB195" s="194"/>
      <c r="AC195" s="106"/>
      <c r="AD195" s="106"/>
      <c r="AE195" s="106"/>
      <c r="AF195" s="106"/>
      <c r="AG195" s="106"/>
      <c r="CG195" s="106"/>
      <c r="CH195" s="198">
        <v>1000</v>
      </c>
      <c r="CI195" s="99">
        <f t="shared" ca="1" si="20"/>
        <v>4708.55</v>
      </c>
      <c r="CJ195" s="103">
        <v>0</v>
      </c>
      <c r="CK195" s="106"/>
      <c r="CL195" s="106"/>
      <c r="CM195" s="106"/>
      <c r="CN195" s="106"/>
      <c r="CO195" s="106"/>
      <c r="DC195" s="106"/>
      <c r="DD195" s="198">
        <v>1000</v>
      </c>
      <c r="DE195" s="114">
        <f t="shared" ca="1" si="21"/>
        <v>375.35289831572635</v>
      </c>
      <c r="DF195" s="195"/>
      <c r="DG195" s="106"/>
      <c r="DH195" s="106"/>
      <c r="DI195" s="106"/>
      <c r="DJ195" s="106"/>
      <c r="DK195" s="106"/>
    </row>
    <row r="196" spans="1:116" s="5" customFormat="1" ht="11.25">
      <c r="C196" s="106"/>
      <c r="D196" s="199"/>
      <c r="E196" s="106"/>
      <c r="F196" s="106"/>
      <c r="G196" s="106"/>
      <c r="H196" s="106"/>
      <c r="I196" s="106"/>
      <c r="J196" s="106"/>
      <c r="K196" s="106"/>
      <c r="Y196" s="106"/>
      <c r="Z196" s="199"/>
      <c r="AA196" s="199"/>
      <c r="AB196" s="199"/>
      <c r="AC196" s="106"/>
      <c r="AD196" s="106"/>
      <c r="AE196" s="106"/>
      <c r="AF196" s="106"/>
      <c r="AG196" s="106"/>
      <c r="CG196" s="106"/>
      <c r="CH196" s="199"/>
      <c r="CI196" s="106"/>
      <c r="CJ196" s="106"/>
      <c r="CK196" s="106"/>
      <c r="CL196" s="106"/>
      <c r="CM196" s="106"/>
      <c r="CN196" s="106"/>
      <c r="CO196" s="106"/>
      <c r="DC196" s="106"/>
      <c r="DD196" s="199"/>
      <c r="DE196" s="106"/>
      <c r="DF196" s="106"/>
      <c r="DG196" s="106"/>
      <c r="DH196" s="106"/>
      <c r="DI196" s="106"/>
      <c r="DJ196" s="106"/>
      <c r="DK196" s="106"/>
    </row>
    <row r="197" spans="1:116" s="5" customFormat="1" ht="11.25">
      <c r="C197" s="106"/>
      <c r="D197" s="106"/>
      <c r="E197" s="106"/>
      <c r="F197" s="106"/>
      <c r="G197" s="106"/>
      <c r="H197" s="106"/>
      <c r="I197" s="106"/>
      <c r="J197" s="106"/>
      <c r="K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CG197" s="106"/>
      <c r="CH197" s="106"/>
      <c r="CI197" s="106"/>
      <c r="CJ197" s="106"/>
      <c r="CK197" s="106"/>
      <c r="CL197" s="106"/>
      <c r="CM197" s="106"/>
      <c r="CN197" s="106"/>
      <c r="CO197" s="106"/>
      <c r="DC197" s="106"/>
      <c r="DD197" s="106"/>
      <c r="DE197" s="106"/>
      <c r="DF197" s="106"/>
      <c r="DG197" s="106"/>
      <c r="DH197" s="106"/>
      <c r="DI197" s="106"/>
      <c r="DJ197" s="106"/>
      <c r="DK197" s="106"/>
    </row>
    <row r="198" spans="1:116" s="5" customFormat="1" ht="14.25" customHeight="1">
      <c r="B198" s="134" t="s">
        <v>152</v>
      </c>
      <c r="C198" s="134"/>
      <c r="D198" s="134"/>
      <c r="E198" s="134"/>
      <c r="F198" s="134"/>
      <c r="G198" s="134"/>
      <c r="H198" s="134"/>
      <c r="I198" s="134"/>
      <c r="J198" s="134"/>
      <c r="K198" s="134"/>
      <c r="X198" s="6" t="s">
        <v>152</v>
      </c>
      <c r="Y198" s="7"/>
      <c r="Z198" s="7"/>
      <c r="AA198" s="7"/>
      <c r="AB198" s="7"/>
      <c r="AC198" s="7"/>
      <c r="AD198" s="7"/>
      <c r="AE198" s="7"/>
      <c r="AF198" s="7"/>
      <c r="AG198" s="200"/>
      <c r="CF198" s="134" t="s">
        <v>152</v>
      </c>
      <c r="CG198" s="134"/>
      <c r="CH198" s="134"/>
      <c r="CI198" s="134"/>
      <c r="CJ198" s="134"/>
      <c r="CK198" s="134"/>
      <c r="CL198" s="134"/>
      <c r="CM198" s="134"/>
      <c r="CN198" s="134"/>
      <c r="CO198" s="134"/>
      <c r="DB198" s="6" t="s">
        <v>152</v>
      </c>
      <c r="DC198" s="7"/>
      <c r="DD198" s="7"/>
      <c r="DE198" s="7"/>
      <c r="DF198" s="7"/>
      <c r="DG198" s="7"/>
      <c r="DH198" s="7"/>
      <c r="DI198" s="7"/>
      <c r="DJ198" s="7"/>
      <c r="DK198" s="200"/>
    </row>
    <row r="199" spans="1:116" s="5" customFormat="1" ht="11.25" customHeight="1">
      <c r="B199" s="8" t="s">
        <v>138</v>
      </c>
      <c r="C199" s="8"/>
      <c r="D199" s="11" t="s">
        <v>139</v>
      </c>
      <c r="E199" s="8"/>
      <c r="F199" s="8"/>
      <c r="G199" s="8"/>
      <c r="H199" s="8"/>
      <c r="I199" s="8"/>
      <c r="J199" s="8"/>
      <c r="K199" s="8"/>
      <c r="L199" s="132"/>
      <c r="X199" s="201" t="s">
        <v>138</v>
      </c>
      <c r="Y199" s="202"/>
      <c r="Z199" s="9" t="s">
        <v>139</v>
      </c>
      <c r="AA199" s="10"/>
      <c r="AB199" s="10"/>
      <c r="AC199" s="10"/>
      <c r="AD199" s="10"/>
      <c r="AE199" s="10"/>
      <c r="AF199" s="10"/>
      <c r="AG199" s="203"/>
      <c r="AH199" s="132"/>
      <c r="CF199" s="8" t="s">
        <v>138</v>
      </c>
      <c r="CG199" s="8"/>
      <c r="CH199" s="11" t="s">
        <v>139</v>
      </c>
      <c r="CI199" s="8"/>
      <c r="CJ199" s="8"/>
      <c r="CK199" s="8"/>
      <c r="CL199" s="8"/>
      <c r="CM199" s="8"/>
      <c r="CN199" s="8"/>
      <c r="CO199" s="8"/>
      <c r="CP199" s="132"/>
      <c r="DB199" s="201" t="s">
        <v>138</v>
      </c>
      <c r="DC199" s="202"/>
      <c r="DD199" s="9" t="s">
        <v>139</v>
      </c>
      <c r="DE199" s="10"/>
      <c r="DF199" s="10"/>
      <c r="DG199" s="10"/>
      <c r="DH199" s="10"/>
      <c r="DI199" s="10"/>
      <c r="DJ199" s="10"/>
      <c r="DK199" s="203"/>
      <c r="DL199" s="132"/>
    </row>
    <row r="200" spans="1:116" s="5" customFormat="1" ht="11.25" customHeight="1">
      <c r="B200" s="8" t="s">
        <v>6</v>
      </c>
      <c r="C200" s="11" t="s">
        <v>140</v>
      </c>
      <c r="D200" s="8" t="s">
        <v>153</v>
      </c>
      <c r="E200" s="8"/>
      <c r="F200" s="8"/>
      <c r="G200" s="8"/>
      <c r="H200" s="8"/>
      <c r="I200" s="8"/>
      <c r="J200" s="8" t="s">
        <v>143</v>
      </c>
      <c r="K200" s="8"/>
      <c r="L200" s="204"/>
      <c r="M200" s="132"/>
      <c r="P200" s="132"/>
      <c r="Q200" s="132"/>
      <c r="X200" s="17" t="s">
        <v>6</v>
      </c>
      <c r="Y200" s="18" t="s">
        <v>97</v>
      </c>
      <c r="Z200" s="205" t="s">
        <v>97</v>
      </c>
      <c r="AA200" s="206"/>
      <c r="AB200" s="206"/>
      <c r="AC200" s="206"/>
      <c r="AD200" s="206"/>
      <c r="AE200" s="207"/>
      <c r="AF200" s="205" t="s">
        <v>97</v>
      </c>
      <c r="AG200" s="207"/>
      <c r="AH200" s="204"/>
      <c r="AI200" s="132"/>
      <c r="AL200" s="132"/>
      <c r="AM200" s="132"/>
      <c r="CF200" s="8" t="s">
        <v>6</v>
      </c>
      <c r="CG200" s="11" t="s">
        <v>11</v>
      </c>
      <c r="CH200" s="8" t="s">
        <v>11</v>
      </c>
      <c r="CI200" s="8"/>
      <c r="CJ200" s="8"/>
      <c r="CK200" s="8"/>
      <c r="CL200" s="8"/>
      <c r="CM200" s="8"/>
      <c r="CN200" s="8" t="s">
        <v>11</v>
      </c>
      <c r="CO200" s="8"/>
      <c r="CP200" s="204"/>
      <c r="CQ200" s="132"/>
      <c r="CT200" s="132"/>
      <c r="CU200" s="132"/>
      <c r="DB200" s="17" t="s">
        <v>6</v>
      </c>
      <c r="DC200" s="18" t="s">
        <v>97</v>
      </c>
      <c r="DD200" s="205" t="s">
        <v>97</v>
      </c>
      <c r="DE200" s="206"/>
      <c r="DF200" s="206"/>
      <c r="DG200" s="206"/>
      <c r="DH200" s="206"/>
      <c r="DI200" s="207"/>
      <c r="DJ200" s="205" t="s">
        <v>97</v>
      </c>
      <c r="DK200" s="207"/>
      <c r="DL200" s="204"/>
    </row>
    <row r="201" spans="1:116" s="5" customFormat="1" ht="11.25">
      <c r="B201" s="8"/>
      <c r="C201" s="11"/>
      <c r="D201" s="8"/>
      <c r="E201" s="8"/>
      <c r="F201" s="8"/>
      <c r="G201" s="8"/>
      <c r="H201" s="8"/>
      <c r="I201" s="8"/>
      <c r="J201" s="8"/>
      <c r="K201" s="8"/>
      <c r="L201" s="204"/>
      <c r="M201" s="132"/>
      <c r="P201" s="132"/>
      <c r="Q201" s="132"/>
      <c r="X201" s="110"/>
      <c r="Y201" s="111"/>
      <c r="Z201" s="208"/>
      <c r="AA201" s="209"/>
      <c r="AB201" s="209"/>
      <c r="AC201" s="209"/>
      <c r="AD201" s="209"/>
      <c r="AE201" s="210"/>
      <c r="AF201" s="208"/>
      <c r="AG201" s="210"/>
      <c r="AH201" s="204"/>
      <c r="AI201" s="132"/>
      <c r="AL201" s="132"/>
      <c r="AM201" s="132"/>
      <c r="CF201" s="8"/>
      <c r="CG201" s="11"/>
      <c r="CH201" s="8"/>
      <c r="CI201" s="8"/>
      <c r="CJ201" s="8"/>
      <c r="CK201" s="8"/>
      <c r="CL201" s="8"/>
      <c r="CM201" s="8"/>
      <c r="CN201" s="8"/>
      <c r="CO201" s="8"/>
      <c r="CP201" s="204"/>
      <c r="CQ201" s="132"/>
      <c r="CT201" s="132"/>
      <c r="CU201" s="132"/>
      <c r="DB201" s="110"/>
      <c r="DC201" s="111"/>
      <c r="DD201" s="208"/>
      <c r="DE201" s="209"/>
      <c r="DF201" s="209"/>
      <c r="DG201" s="209"/>
      <c r="DH201" s="209"/>
      <c r="DI201" s="210"/>
      <c r="DJ201" s="208"/>
      <c r="DK201" s="210"/>
      <c r="DL201" s="204"/>
    </row>
    <row r="202" spans="1:116" s="5" customFormat="1" ht="68.25" customHeight="1" thickBot="1">
      <c r="B202" s="17"/>
      <c r="C202" s="17"/>
      <c r="D202" s="137" t="s">
        <v>141</v>
      </c>
      <c r="E202" s="137" t="s">
        <v>154</v>
      </c>
      <c r="F202" s="137" t="s">
        <v>155</v>
      </c>
      <c r="G202" s="137" t="s">
        <v>156</v>
      </c>
      <c r="H202" s="137" t="s">
        <v>157</v>
      </c>
      <c r="I202" s="145" t="s">
        <v>158</v>
      </c>
      <c r="J202" s="145" t="s">
        <v>159</v>
      </c>
      <c r="K202" s="145" t="s">
        <v>160</v>
      </c>
      <c r="L202" s="204"/>
      <c r="X202" s="211"/>
      <c r="Y202" s="212"/>
      <c r="Z202" s="137" t="s">
        <v>141</v>
      </c>
      <c r="AA202" s="137" t="s">
        <v>154</v>
      </c>
      <c r="AB202" s="137" t="s">
        <v>155</v>
      </c>
      <c r="AC202" s="137" t="s">
        <v>156</v>
      </c>
      <c r="AD202" s="137" t="s">
        <v>157</v>
      </c>
      <c r="AE202" s="145" t="s">
        <v>158</v>
      </c>
      <c r="AF202" s="145" t="s">
        <v>161</v>
      </c>
      <c r="AG202" s="145" t="s">
        <v>162</v>
      </c>
      <c r="AH202" s="204"/>
      <c r="CF202" s="17"/>
      <c r="CG202" s="17"/>
      <c r="CH202" s="137" t="s">
        <v>141</v>
      </c>
      <c r="CI202" s="137" t="s">
        <v>154</v>
      </c>
      <c r="CJ202" s="137" t="s">
        <v>155</v>
      </c>
      <c r="CK202" s="137" t="s">
        <v>156</v>
      </c>
      <c r="CL202" s="137" t="s">
        <v>157</v>
      </c>
      <c r="CM202" s="145" t="s">
        <v>158</v>
      </c>
      <c r="CN202" s="145" t="s">
        <v>161</v>
      </c>
      <c r="CO202" s="145" t="s">
        <v>162</v>
      </c>
      <c r="CP202" s="204"/>
      <c r="DB202" s="211"/>
      <c r="DC202" s="212"/>
      <c r="DD202" s="137" t="s">
        <v>141</v>
      </c>
      <c r="DE202" s="137" t="s">
        <v>154</v>
      </c>
      <c r="DF202" s="137" t="s">
        <v>155</v>
      </c>
      <c r="DG202" s="137" t="s">
        <v>156</v>
      </c>
      <c r="DH202" s="137" t="s">
        <v>157</v>
      </c>
      <c r="DI202" s="145" t="s">
        <v>158</v>
      </c>
      <c r="DJ202" s="145" t="s">
        <v>161</v>
      </c>
      <c r="DK202" s="145" t="s">
        <v>162</v>
      </c>
      <c r="DL202" s="204"/>
    </row>
    <row r="203" spans="1:116" s="5" customFormat="1" ht="15" customHeight="1" thickBot="1">
      <c r="A203" s="49">
        <v>150</v>
      </c>
      <c r="B203" s="24" t="s">
        <v>145</v>
      </c>
      <c r="C203" s="25">
        <v>0</v>
      </c>
      <c r="D203" s="173">
        <v>10</v>
      </c>
      <c r="E203" s="25">
        <v>0</v>
      </c>
      <c r="F203" s="25">
        <v>1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X203" s="24" t="s">
        <v>145</v>
      </c>
      <c r="Y203" s="213">
        <v>183.62</v>
      </c>
      <c r="Z203" s="173">
        <v>10</v>
      </c>
      <c r="AA203" s="138">
        <v>91.29</v>
      </c>
      <c r="AB203" s="214">
        <v>93.03</v>
      </c>
      <c r="AC203" s="214">
        <v>0</v>
      </c>
      <c r="AD203" s="214">
        <v>0</v>
      </c>
      <c r="AE203" s="215">
        <v>0</v>
      </c>
      <c r="AF203" s="216" t="s">
        <v>163</v>
      </c>
      <c r="AG203" s="217" t="s">
        <v>164</v>
      </c>
      <c r="CF203" s="24" t="s">
        <v>145</v>
      </c>
      <c r="CG203" s="178">
        <f ca="1">IF(C203=0,0.00000000000001*Y203,C203*Y203)</f>
        <v>1.8362000000000002E-12</v>
      </c>
      <c r="CH203" s="173">
        <v>10</v>
      </c>
      <c r="CI203" s="43">
        <f t="shared" ref="CI203:CM216" ca="1" si="22">IF(E203=0,0.00000000000001*AA203,E203*AA203)</f>
        <v>9.1290000000000008E-13</v>
      </c>
      <c r="CJ203" s="44">
        <f t="shared" ca="1" si="22"/>
        <v>93.03</v>
      </c>
      <c r="CK203" s="44">
        <f t="shared" ca="1" si="22"/>
        <v>0</v>
      </c>
      <c r="CL203" s="44">
        <f t="shared" ca="1" si="22"/>
        <v>0</v>
      </c>
      <c r="CM203" s="45">
        <f t="shared" ca="1" si="22"/>
        <v>0</v>
      </c>
      <c r="CN203" s="45">
        <v>0</v>
      </c>
      <c r="CO203" s="46">
        <v>0</v>
      </c>
      <c r="DB203" s="24" t="s">
        <v>145</v>
      </c>
      <c r="DC203" s="47">
        <f ca="1">IFERROR(SUM($BM$36:$BP$36)*(CG203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203=0,0.00000000000001,C203),0)</f>
        <v>102.46383585629033</v>
      </c>
      <c r="DD203" s="173">
        <v>10</v>
      </c>
      <c r="DE203" s="218">
        <f ca="1">IFERROR(SUM($BM$36:$BP$36)*(CI203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E203=0,0.00000000000001,E203),0)</f>
        <v>50.941746951970067</v>
      </c>
      <c r="DF203" s="218">
        <f ca="1">IFERROR(SUM($BM$36:$BP$36)*(CJ203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F203=0,0.00000000000001,F203),0)</f>
        <v>51.91270367994057</v>
      </c>
      <c r="DG203" s="218">
        <f ca="1">IFERROR(SUM($BM$36:$BP$36)*(CK203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G203=0,0.00000000000001,G203),0)</f>
        <v>0</v>
      </c>
      <c r="DH203" s="218">
        <f ca="1">IFERROR(SUM($BM$36:$BP$36)*(CL203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H203=0,0.00000000000001,H203),0)</f>
        <v>0</v>
      </c>
      <c r="DI203" s="218">
        <f t="shared" ref="DI203:DI216" ca="1" si="23">IFERROR(SUM($BM$36:$BP$36)*(CM203/SUM($CG$11:$CJ$42,$CG$70:$CH$71,$CG$77:$CH$98,$CG$104:$CH$125,$CI$131,$CI$148,$CG$172:$CG$176,$CI$172:$CI$182,$CI$185:$CI$195,$CG$203:$CG$207,$CI$203:$CM$216,$CI$221:$CM$234,$CG$242:$CG$244,$CI$242:$CM$252,$CG$259:$CK$269,$CG$304:$CH$326,$CH$333,$CG$338:$CH$353))/IF(I203=0,0.00000000000001,I203),0)</f>
        <v>0</v>
      </c>
      <c r="DJ203" s="219" t="s">
        <v>163</v>
      </c>
      <c r="DK203" s="220" t="s">
        <v>164</v>
      </c>
    </row>
    <row r="204" spans="1:116" s="5" customFormat="1" ht="15" customHeight="1" thickBot="1">
      <c r="A204" s="49">
        <v>300</v>
      </c>
      <c r="B204" s="50" t="s">
        <v>63</v>
      </c>
      <c r="C204" s="25">
        <v>0</v>
      </c>
      <c r="D204" s="181">
        <v>20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X204" s="50" t="s">
        <v>63</v>
      </c>
      <c r="Y204" s="223">
        <v>244.82</v>
      </c>
      <c r="Z204" s="181">
        <v>20</v>
      </c>
      <c r="AA204" s="140">
        <v>108.44</v>
      </c>
      <c r="AB204" s="224">
        <v>110.77</v>
      </c>
      <c r="AC204" s="224">
        <v>120.07</v>
      </c>
      <c r="AD204" s="224">
        <v>0</v>
      </c>
      <c r="AE204" s="225">
        <v>0</v>
      </c>
      <c r="AF204" s="226"/>
      <c r="AG204" s="227"/>
      <c r="CF204" s="50" t="s">
        <v>63</v>
      </c>
      <c r="CG204" s="186">
        <f ca="1">IF(C204=0,0.00000000000001*Y204,C204*Y204)</f>
        <v>2.4482E-12</v>
      </c>
      <c r="CH204" s="181">
        <v>20</v>
      </c>
      <c r="CI204" s="64">
        <f t="shared" ca="1" si="22"/>
        <v>1.0843999999999999E-12</v>
      </c>
      <c r="CJ204" s="65">
        <f t="shared" ca="1" si="22"/>
        <v>1.1077E-12</v>
      </c>
      <c r="CK204" s="65">
        <f t="shared" ca="1" si="22"/>
        <v>1.2006999999999999E-12</v>
      </c>
      <c r="CL204" s="65">
        <f t="shared" ca="1" si="22"/>
        <v>0</v>
      </c>
      <c r="CM204" s="66">
        <f t="shared" ca="1" si="22"/>
        <v>0</v>
      </c>
      <c r="CN204" s="66">
        <v>0</v>
      </c>
      <c r="CO204" s="67">
        <v>0</v>
      </c>
      <c r="DB204" s="50" t="s">
        <v>63</v>
      </c>
      <c r="DC204" s="47">
        <f ca="1">IFERROR(SUM($BM$36:$BP$36)*(CG204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204=0,0.00000000000001,C204),0)</f>
        <v>136.61472766766687</v>
      </c>
      <c r="DD204" s="181">
        <v>20</v>
      </c>
      <c r="DE204" s="218">
        <f t="shared" ref="DE204:DH216" ca="1" si="24">IFERROR(SUM($BM$36:$BP$36)*(CI204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E204=0,0.00000000000001,E204),0)</f>
        <v>60.511808954667892</v>
      </c>
      <c r="DF204" s="218">
        <f t="shared" ca="1" si="24"/>
        <v>61.811998136375543</v>
      </c>
      <c r="DG204" s="218">
        <f t="shared" ca="1" si="24"/>
        <v>67.001594441045498</v>
      </c>
      <c r="DH204" s="218">
        <f t="shared" ca="1" si="24"/>
        <v>0</v>
      </c>
      <c r="DI204" s="218">
        <f t="shared" ca="1" si="23"/>
        <v>0</v>
      </c>
      <c r="DJ204" s="228"/>
      <c r="DK204" s="229"/>
    </row>
    <row r="205" spans="1:116" s="5" customFormat="1" ht="15" customHeight="1" thickBot="1">
      <c r="A205" s="49">
        <v>500</v>
      </c>
      <c r="B205" s="50" t="s">
        <v>65</v>
      </c>
      <c r="C205" s="25">
        <v>0</v>
      </c>
      <c r="D205" s="181">
        <v>30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X205" s="50" t="s">
        <v>65</v>
      </c>
      <c r="Y205" s="223">
        <v>306.02999999999997</v>
      </c>
      <c r="Z205" s="181">
        <v>30</v>
      </c>
      <c r="AA205" s="140">
        <v>113.09</v>
      </c>
      <c r="AB205" s="224">
        <v>115.42</v>
      </c>
      <c r="AC205" s="224">
        <v>125.01</v>
      </c>
      <c r="AD205" s="224">
        <v>0</v>
      </c>
      <c r="AE205" s="225">
        <v>0</v>
      </c>
      <c r="AF205" s="226"/>
      <c r="AG205" s="227"/>
      <c r="CF205" s="50" t="s">
        <v>65</v>
      </c>
      <c r="CG205" s="186">
        <f ca="1">IF(C205=0,0.00000000000001*Y205,C205*Y205)</f>
        <v>3.0602999999999998E-12</v>
      </c>
      <c r="CH205" s="181">
        <v>30</v>
      </c>
      <c r="CI205" s="64">
        <f t="shared" ca="1" si="22"/>
        <v>1.1309E-12</v>
      </c>
      <c r="CJ205" s="65">
        <f t="shared" ca="1" si="22"/>
        <v>1.1542000000000001E-12</v>
      </c>
      <c r="CK205" s="65">
        <f t="shared" ca="1" si="22"/>
        <v>1.2501000000000001E-12</v>
      </c>
      <c r="CL205" s="65">
        <f t="shared" ca="1" si="22"/>
        <v>0</v>
      </c>
      <c r="CM205" s="66">
        <f t="shared" ca="1" si="22"/>
        <v>0</v>
      </c>
      <c r="CN205" s="66">
        <v>0</v>
      </c>
      <c r="CO205" s="67">
        <v>0</v>
      </c>
      <c r="DB205" s="50" t="s">
        <v>65</v>
      </c>
      <c r="DC205" s="47">
        <f ca="1">IFERROR(SUM($BM$36:$BP$36)*(CG205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205=0,0.00000000000001,C205),0)</f>
        <v>170.77119969012375</v>
      </c>
      <c r="DD205" s="181">
        <v>30</v>
      </c>
      <c r="DE205" s="218">
        <f t="shared" ca="1" si="24"/>
        <v>63.10660710700288</v>
      </c>
      <c r="DF205" s="218">
        <f t="shared" ca="1" si="24"/>
        <v>64.406796288710538</v>
      </c>
      <c r="DG205" s="218">
        <f t="shared" ca="1" si="24"/>
        <v>69.758218714708917</v>
      </c>
      <c r="DH205" s="218">
        <f t="shared" ca="1" si="24"/>
        <v>0</v>
      </c>
      <c r="DI205" s="218">
        <f t="shared" ca="1" si="23"/>
        <v>0</v>
      </c>
      <c r="DJ205" s="228"/>
      <c r="DK205" s="229"/>
    </row>
    <row r="206" spans="1:116" s="5" customFormat="1" ht="15" customHeight="1" thickBot="1">
      <c r="A206" s="49">
        <v>1000</v>
      </c>
      <c r="B206" s="50" t="s">
        <v>147</v>
      </c>
      <c r="C206" s="25">
        <v>7</v>
      </c>
      <c r="D206" s="181">
        <v>40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X206" s="50" t="s">
        <v>147</v>
      </c>
      <c r="Y206" s="223">
        <v>91.81</v>
      </c>
      <c r="Z206" s="181">
        <v>40</v>
      </c>
      <c r="AA206" s="140">
        <v>126.18</v>
      </c>
      <c r="AB206" s="224">
        <v>129.08000000000001</v>
      </c>
      <c r="AC206" s="224">
        <v>139.84</v>
      </c>
      <c r="AD206" s="224">
        <v>145.65</v>
      </c>
      <c r="AE206" s="225">
        <v>0</v>
      </c>
      <c r="AF206" s="226"/>
      <c r="AG206" s="227"/>
      <c r="CF206" s="50" t="s">
        <v>147</v>
      </c>
      <c r="CG206" s="186">
        <f ca="1">IF(C206=0,0.00000000000001*Y206,C206*Y206)</f>
        <v>642.67000000000007</v>
      </c>
      <c r="CH206" s="181">
        <v>40</v>
      </c>
      <c r="CI206" s="64">
        <f t="shared" ca="1" si="22"/>
        <v>1.2618000000000001E-12</v>
      </c>
      <c r="CJ206" s="65">
        <f t="shared" ca="1" si="22"/>
        <v>1.2908000000000001E-12</v>
      </c>
      <c r="CK206" s="65">
        <f t="shared" ca="1" si="22"/>
        <v>1.3984E-12</v>
      </c>
      <c r="CL206" s="65">
        <f t="shared" ca="1" si="22"/>
        <v>1.4565000000000001E-12</v>
      </c>
      <c r="CM206" s="66">
        <f t="shared" ca="1" si="22"/>
        <v>0</v>
      </c>
      <c r="CN206" s="66">
        <v>0</v>
      </c>
      <c r="CO206" s="67">
        <v>0</v>
      </c>
      <c r="DB206" s="50" t="s">
        <v>147</v>
      </c>
      <c r="DC206" s="47">
        <f ca="1">IFERROR(SUM($BM$36:$BP$36)*(CG206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206=0,0.00000000000001,C206),0)</f>
        <v>51.231917928145151</v>
      </c>
      <c r="DD206" s="181">
        <v>40</v>
      </c>
      <c r="DE206" s="218">
        <f t="shared" ca="1" si="24"/>
        <v>70.411103411102886</v>
      </c>
      <c r="DF206" s="218">
        <f t="shared" ca="1" si="24"/>
        <v>72.029364624387071</v>
      </c>
      <c r="DG206" s="218">
        <f t="shared" ca="1" si="24"/>
        <v>78.033671746779419</v>
      </c>
      <c r="DH206" s="218">
        <f t="shared" ca="1" si="24"/>
        <v>81.275774384428075</v>
      </c>
      <c r="DI206" s="218">
        <f t="shared" ca="1" si="23"/>
        <v>0</v>
      </c>
      <c r="DJ206" s="228"/>
      <c r="DK206" s="229"/>
    </row>
    <row r="207" spans="1:116" s="5" customFormat="1" ht="15.75" customHeight="1" thickBot="1">
      <c r="A207" s="49">
        <v>10000</v>
      </c>
      <c r="B207" s="95" t="s">
        <v>148</v>
      </c>
      <c r="C207" s="25">
        <v>2</v>
      </c>
      <c r="D207" s="181">
        <v>50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X207" s="95" t="s">
        <v>148</v>
      </c>
      <c r="Y207" s="232">
        <v>275.43</v>
      </c>
      <c r="Z207" s="181">
        <v>50</v>
      </c>
      <c r="AA207" s="140">
        <v>126.76</v>
      </c>
      <c r="AB207" s="224">
        <v>129.66</v>
      </c>
      <c r="AC207" s="224">
        <v>140.41999999999999</v>
      </c>
      <c r="AD207" s="224">
        <v>146.24</v>
      </c>
      <c r="AE207" s="225">
        <v>151.76</v>
      </c>
      <c r="AF207" s="226"/>
      <c r="AG207" s="227"/>
      <c r="CF207" s="95" t="s">
        <v>148</v>
      </c>
      <c r="CG207" s="189">
        <f ca="1">IF(C207=0,0.00000000000001*Y207,C207*Y207)</f>
        <v>550.86</v>
      </c>
      <c r="CH207" s="181">
        <v>50</v>
      </c>
      <c r="CI207" s="64">
        <f t="shared" ca="1" si="22"/>
        <v>1.2676E-12</v>
      </c>
      <c r="CJ207" s="65">
        <f t="shared" ca="1" si="22"/>
        <v>1.2965999999999999E-12</v>
      </c>
      <c r="CK207" s="65">
        <f t="shared" ca="1" si="22"/>
        <v>1.4041999999999998E-12</v>
      </c>
      <c r="CL207" s="65">
        <f t="shared" ca="1" si="22"/>
        <v>1.4624000000000001E-12</v>
      </c>
      <c r="CM207" s="66">
        <f t="shared" ca="1" si="22"/>
        <v>1.5175999999999999E-12</v>
      </c>
      <c r="CN207" s="66">
        <v>0</v>
      </c>
      <c r="CO207" s="67">
        <v>0</v>
      </c>
      <c r="DB207" s="95" t="s">
        <v>148</v>
      </c>
      <c r="DC207" s="47">
        <f ca="1">IFERROR(SUM($BM$36:$BP$36)*(CG207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207=0,0.00000000000001,C207),0)</f>
        <v>153.69575378443545</v>
      </c>
      <c r="DD207" s="181">
        <v>50</v>
      </c>
      <c r="DE207" s="218">
        <f t="shared" ca="1" si="24"/>
        <v>70.73475565375972</v>
      </c>
      <c r="DF207" s="218">
        <f t="shared" ca="1" si="24"/>
        <v>72.353016867043891</v>
      </c>
      <c r="DG207" s="218">
        <f t="shared" ca="1" si="24"/>
        <v>78.357323989436239</v>
      </c>
      <c r="DH207" s="218">
        <f t="shared" ca="1" si="24"/>
        <v>81.60500683816521</v>
      </c>
      <c r="DI207" s="218">
        <f t="shared" ca="1" si="23"/>
        <v>84.685283354485463</v>
      </c>
      <c r="DJ207" s="228"/>
      <c r="DK207" s="229"/>
    </row>
    <row r="208" spans="1:116" s="5" customFormat="1" ht="15" customHeight="1" thickBot="1">
      <c r="C208" s="106"/>
      <c r="D208" s="190">
        <v>80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Y208" s="106"/>
      <c r="Z208" s="190">
        <v>80</v>
      </c>
      <c r="AA208" s="140">
        <v>151.18</v>
      </c>
      <c r="AB208" s="224">
        <v>156.41</v>
      </c>
      <c r="AC208" s="224">
        <v>167.28</v>
      </c>
      <c r="AD208" s="224">
        <v>174.15</v>
      </c>
      <c r="AE208" s="225">
        <v>181.07</v>
      </c>
      <c r="AF208" s="226"/>
      <c r="AG208" s="227"/>
      <c r="CG208" s="106"/>
      <c r="CH208" s="190">
        <v>80</v>
      </c>
      <c r="CI208" s="64">
        <f t="shared" ca="1" si="22"/>
        <v>1.5118000000000001E-12</v>
      </c>
      <c r="CJ208" s="65">
        <f t="shared" ca="1" si="22"/>
        <v>1.5641E-12</v>
      </c>
      <c r="CK208" s="65">
        <f t="shared" ca="1" si="22"/>
        <v>1.6728000000000001E-12</v>
      </c>
      <c r="CL208" s="65">
        <f t="shared" ca="1" si="22"/>
        <v>1.7415E-12</v>
      </c>
      <c r="CM208" s="66">
        <f t="shared" ca="1" si="22"/>
        <v>1.8106999999999999E-12</v>
      </c>
      <c r="CN208" s="66">
        <v>0</v>
      </c>
      <c r="CO208" s="67">
        <v>0</v>
      </c>
      <c r="DC208" s="106"/>
      <c r="DD208" s="190">
        <v>80</v>
      </c>
      <c r="DE208" s="218">
        <f t="shared" ca="1" si="24"/>
        <v>84.361631111828601</v>
      </c>
      <c r="DF208" s="218">
        <f t="shared" ca="1" si="24"/>
        <v>87.280081506820423</v>
      </c>
      <c r="DG208" s="218">
        <f t="shared" ca="1" si="24"/>
        <v>93.345770951095972</v>
      </c>
      <c r="DH208" s="218">
        <f t="shared" ca="1" si="24"/>
        <v>97.179375963255396</v>
      </c>
      <c r="DI208" s="218">
        <f t="shared" ca="1" si="23"/>
        <v>101.04088203081629</v>
      </c>
      <c r="DJ208" s="228"/>
      <c r="DK208" s="229"/>
    </row>
    <row r="209" spans="3:116" s="5" customFormat="1" ht="15" customHeight="1" thickBot="1">
      <c r="C209" s="106"/>
      <c r="D209" s="190">
        <v>100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Y209" s="106"/>
      <c r="Z209" s="190">
        <v>100</v>
      </c>
      <c r="AA209" s="140">
        <v>162.81</v>
      </c>
      <c r="AB209" s="224">
        <v>166.3</v>
      </c>
      <c r="AC209" s="224">
        <v>180.25</v>
      </c>
      <c r="AD209" s="224">
        <v>187.52</v>
      </c>
      <c r="AE209" s="225">
        <v>195.08</v>
      </c>
      <c r="AF209" s="226"/>
      <c r="AG209" s="227"/>
      <c r="CG209" s="106"/>
      <c r="CH209" s="190">
        <v>100</v>
      </c>
      <c r="CI209" s="64">
        <f t="shared" ca="1" si="22"/>
        <v>1.6281000000000001E-12</v>
      </c>
      <c r="CJ209" s="65">
        <f t="shared" ca="1" si="22"/>
        <v>1.6630000000000001E-12</v>
      </c>
      <c r="CK209" s="65">
        <f t="shared" ca="1" si="22"/>
        <v>1.8025E-12</v>
      </c>
      <c r="CL209" s="65">
        <f t="shared" ca="1" si="22"/>
        <v>1.8751999999999999E-12</v>
      </c>
      <c r="CM209" s="66">
        <f t="shared" ca="1" si="22"/>
        <v>1.9508000000000001E-12</v>
      </c>
      <c r="CN209" s="66">
        <v>0</v>
      </c>
      <c r="CO209" s="67">
        <v>0</v>
      </c>
      <c r="DC209" s="106"/>
      <c r="DD209" s="190">
        <v>100</v>
      </c>
      <c r="DE209" s="218">
        <f t="shared" ca="1" si="24"/>
        <v>90.851416598206214</v>
      </c>
      <c r="DF209" s="218">
        <f t="shared" ca="1" si="24"/>
        <v>92.798910265227534</v>
      </c>
      <c r="DG209" s="218">
        <f t="shared" ca="1" si="24"/>
        <v>100.58330472223248</v>
      </c>
      <c r="DH209" s="218">
        <f t="shared" ca="1" si="24"/>
        <v>104.64011817760351</v>
      </c>
      <c r="DI209" s="218">
        <f t="shared" ca="1" si="23"/>
        <v>108.858757754303</v>
      </c>
      <c r="DJ209" s="228"/>
      <c r="DK209" s="229"/>
    </row>
    <row r="210" spans="3:116" s="5" customFormat="1" ht="15" customHeight="1" thickBot="1">
      <c r="C210" s="106"/>
      <c r="D210" s="190">
        <v>150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Y210" s="106"/>
      <c r="Z210" s="190">
        <v>150</v>
      </c>
      <c r="AA210" s="140">
        <v>181.12</v>
      </c>
      <c r="AB210" s="224">
        <v>184.9</v>
      </c>
      <c r="AC210" s="224">
        <v>200.31</v>
      </c>
      <c r="AD210" s="224">
        <v>208.74</v>
      </c>
      <c r="AE210" s="225">
        <v>216.88</v>
      </c>
      <c r="AF210" s="226"/>
      <c r="AG210" s="227"/>
      <c r="CG210" s="106"/>
      <c r="CH210" s="190">
        <v>150</v>
      </c>
      <c r="CI210" s="64">
        <f t="shared" ca="1" si="22"/>
        <v>1.8112E-12</v>
      </c>
      <c r="CJ210" s="65">
        <f t="shared" ca="1" si="22"/>
        <v>1.8489999999999999E-12</v>
      </c>
      <c r="CK210" s="65">
        <f t="shared" ca="1" si="22"/>
        <v>2.0031000000000002E-12</v>
      </c>
      <c r="CL210" s="65">
        <f t="shared" ca="1" si="22"/>
        <v>2.0874000000000002E-12</v>
      </c>
      <c r="CM210" s="66">
        <f t="shared" ca="1" si="22"/>
        <v>2.1687999999999998E-12</v>
      </c>
      <c r="CN210" s="66">
        <v>0</v>
      </c>
      <c r="CO210" s="67">
        <v>0</v>
      </c>
      <c r="DC210" s="106"/>
      <c r="DD210" s="190">
        <v>150</v>
      </c>
      <c r="DE210" s="218">
        <f t="shared" ca="1" si="24"/>
        <v>101.06878308621772</v>
      </c>
      <c r="DF210" s="218">
        <f t="shared" ca="1" si="24"/>
        <v>103.17810287456744</v>
      </c>
      <c r="DG210" s="218">
        <f t="shared" ca="1" si="24"/>
        <v>111.77720814929481</v>
      </c>
      <c r="DH210" s="218">
        <f t="shared" ca="1" si="24"/>
        <v>116.4813260899795</v>
      </c>
      <c r="DI210" s="218">
        <f t="shared" ca="1" si="23"/>
        <v>121.02361790933581</v>
      </c>
      <c r="DJ210" s="228"/>
      <c r="DK210" s="229"/>
    </row>
    <row r="211" spans="3:116" s="5" customFormat="1" ht="15" customHeight="1" thickBot="1">
      <c r="C211" s="106"/>
      <c r="D211" s="190">
        <v>200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Y211" s="106"/>
      <c r="Z211" s="190">
        <v>200</v>
      </c>
      <c r="AA211" s="140">
        <v>186.07</v>
      </c>
      <c r="AB211" s="224">
        <v>190.14</v>
      </c>
      <c r="AC211" s="224">
        <v>206.13</v>
      </c>
      <c r="AD211" s="224">
        <v>214.56</v>
      </c>
      <c r="AE211" s="225">
        <v>222.99</v>
      </c>
      <c r="AF211" s="226"/>
      <c r="AG211" s="227"/>
      <c r="CG211" s="106"/>
      <c r="CH211" s="190">
        <v>200</v>
      </c>
      <c r="CI211" s="64">
        <f t="shared" ca="1" si="22"/>
        <v>1.8606999999999999E-12</v>
      </c>
      <c r="CJ211" s="65">
        <f t="shared" ca="1" si="22"/>
        <v>1.9014E-12</v>
      </c>
      <c r="CK211" s="65">
        <f t="shared" ca="1" si="22"/>
        <v>2.0613000000000001E-12</v>
      </c>
      <c r="CL211" s="65">
        <f t="shared" ca="1" si="22"/>
        <v>2.1456000000000001E-12</v>
      </c>
      <c r="CM211" s="66">
        <f t="shared" ca="1" si="22"/>
        <v>2.2299E-12</v>
      </c>
      <c r="CN211" s="66">
        <v>0</v>
      </c>
      <c r="CO211" s="67">
        <v>0</v>
      </c>
      <c r="DC211" s="106"/>
      <c r="DD211" s="190">
        <v>200</v>
      </c>
      <c r="DE211" s="218">
        <f t="shared" ca="1" si="24"/>
        <v>103.83098757096143</v>
      </c>
      <c r="DF211" s="218">
        <f t="shared" ca="1" si="24"/>
        <v>106.10213348063957</v>
      </c>
      <c r="DG211" s="218">
        <f t="shared" ca="1" si="24"/>
        <v>115.02489099802375</v>
      </c>
      <c r="DH211" s="218">
        <f t="shared" ca="1" si="24"/>
        <v>119.72900893870846</v>
      </c>
      <c r="DI211" s="218">
        <f t="shared" ca="1" si="23"/>
        <v>124.43312687939321</v>
      </c>
      <c r="DJ211" s="228"/>
      <c r="DK211" s="229"/>
    </row>
    <row r="212" spans="3:116" s="5" customFormat="1" ht="15" customHeight="1" thickBot="1">
      <c r="C212" s="106"/>
      <c r="D212" s="190">
        <v>300</v>
      </c>
      <c r="E212" s="25">
        <v>0</v>
      </c>
      <c r="F212" s="25">
        <v>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Y212" s="106"/>
      <c r="Z212" s="190">
        <v>300</v>
      </c>
      <c r="AA212" s="140">
        <v>250.72</v>
      </c>
      <c r="AB212" s="224">
        <v>255.84</v>
      </c>
      <c r="AC212" s="224">
        <v>260.49</v>
      </c>
      <c r="AD212" s="224">
        <v>264.56</v>
      </c>
      <c r="AE212" s="225">
        <v>270.38</v>
      </c>
      <c r="AF212" s="226"/>
      <c r="AG212" s="227"/>
      <c r="CG212" s="106"/>
      <c r="CH212" s="190">
        <v>300</v>
      </c>
      <c r="CI212" s="64">
        <f t="shared" ca="1" si="22"/>
        <v>2.5072000000000001E-12</v>
      </c>
      <c r="CJ212" s="65">
        <f t="shared" ca="1" si="22"/>
        <v>2.5584000000000001E-12</v>
      </c>
      <c r="CK212" s="65">
        <f t="shared" ca="1" si="22"/>
        <v>2.6048999999999999E-12</v>
      </c>
      <c r="CL212" s="65">
        <f t="shared" ca="1" si="22"/>
        <v>2.6456E-12</v>
      </c>
      <c r="CM212" s="66">
        <f t="shared" ca="1" si="22"/>
        <v>2.7037999999999998E-12</v>
      </c>
      <c r="CN212" s="66">
        <v>0</v>
      </c>
      <c r="CO212" s="67">
        <v>0</v>
      </c>
      <c r="DC212" s="106"/>
      <c r="DD212" s="190">
        <v>300</v>
      </c>
      <c r="DE212" s="218">
        <f t="shared" ca="1" si="24"/>
        <v>139.90705220503816</v>
      </c>
      <c r="DF212" s="218">
        <f t="shared" ca="1" si="24"/>
        <v>142.76412027814678</v>
      </c>
      <c r="DG212" s="218">
        <f t="shared" ca="1" si="24"/>
        <v>145.35891843048176</v>
      </c>
      <c r="DH212" s="218">
        <f t="shared" ca="1" si="24"/>
        <v>147.63006434015992</v>
      </c>
      <c r="DI212" s="218">
        <f t="shared" ca="1" si="23"/>
        <v>150.87774718888889</v>
      </c>
      <c r="DJ212" s="228"/>
      <c r="DK212" s="229"/>
    </row>
    <row r="213" spans="3:116" s="5" customFormat="1" ht="15" customHeight="1" thickBot="1">
      <c r="C213" s="106"/>
      <c r="D213" s="190">
        <v>400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Y213" s="106"/>
      <c r="Z213" s="190">
        <v>400</v>
      </c>
      <c r="AA213" s="140">
        <v>276.13</v>
      </c>
      <c r="AB213" s="224">
        <v>279.68</v>
      </c>
      <c r="AC213" s="224">
        <v>284.91000000000003</v>
      </c>
      <c r="AD213" s="224">
        <v>289.56</v>
      </c>
      <c r="AE213" s="225">
        <v>290.73</v>
      </c>
      <c r="AF213" s="226"/>
      <c r="AG213" s="227"/>
      <c r="CG213" s="106"/>
      <c r="CH213" s="190">
        <v>400</v>
      </c>
      <c r="CI213" s="64">
        <f t="shared" ca="1" si="22"/>
        <v>2.7613E-12</v>
      </c>
      <c r="CJ213" s="65">
        <f t="shared" ca="1" si="22"/>
        <v>2.7968E-12</v>
      </c>
      <c r="CK213" s="65">
        <f t="shared" ca="1" si="22"/>
        <v>2.8491E-12</v>
      </c>
      <c r="CL213" s="65">
        <f t="shared" ca="1" si="22"/>
        <v>2.8955999999999999E-12</v>
      </c>
      <c r="CM213" s="66">
        <f t="shared" ca="1" si="22"/>
        <v>2.9073000000000003E-12</v>
      </c>
      <c r="CN213" s="66">
        <v>0</v>
      </c>
      <c r="CO213" s="67">
        <v>0</v>
      </c>
      <c r="DC213" s="106"/>
      <c r="DD213" s="190">
        <v>400</v>
      </c>
      <c r="DE213" s="218">
        <f t="shared" ca="1" si="24"/>
        <v>154.08636856005577</v>
      </c>
      <c r="DF213" s="218">
        <f t="shared" ca="1" si="24"/>
        <v>156.06734349355884</v>
      </c>
      <c r="DG213" s="218">
        <f t="shared" ca="1" si="24"/>
        <v>158.98579388855066</v>
      </c>
      <c r="DH213" s="218">
        <f t="shared" ca="1" si="24"/>
        <v>161.58059204088562</v>
      </c>
      <c r="DI213" s="218">
        <f t="shared" ca="1" si="23"/>
        <v>162.23347673727966</v>
      </c>
      <c r="DJ213" s="228"/>
      <c r="DK213" s="229"/>
    </row>
    <row r="214" spans="3:116" s="5" customFormat="1" ht="15" customHeight="1" thickBot="1">
      <c r="C214" s="106"/>
      <c r="D214" s="190">
        <v>500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Y214" s="106"/>
      <c r="Z214" s="190">
        <v>500</v>
      </c>
      <c r="AA214" s="140">
        <v>303.35000000000002</v>
      </c>
      <c r="AB214" s="224">
        <v>308.17</v>
      </c>
      <c r="AC214" s="224">
        <v>314.57</v>
      </c>
      <c r="AD214" s="224">
        <v>319.8</v>
      </c>
      <c r="AE214" s="225">
        <v>325.61</v>
      </c>
      <c r="AF214" s="226"/>
      <c r="AG214" s="227"/>
      <c r="CG214" s="106"/>
      <c r="CH214" s="190">
        <v>500</v>
      </c>
      <c r="CI214" s="64">
        <f t="shared" ca="1" si="22"/>
        <v>3.0335000000000004E-12</v>
      </c>
      <c r="CJ214" s="65">
        <f t="shared" ca="1" si="22"/>
        <v>3.0817000000000001E-12</v>
      </c>
      <c r="CK214" s="65">
        <f t="shared" ca="1" si="22"/>
        <v>3.1456999999999998E-12</v>
      </c>
      <c r="CL214" s="65">
        <f t="shared" ca="1" si="22"/>
        <v>3.1980000000000003E-12</v>
      </c>
      <c r="CM214" s="66">
        <f t="shared" ca="1" si="22"/>
        <v>3.2561000000000002E-12</v>
      </c>
      <c r="CN214" s="66">
        <v>0</v>
      </c>
      <c r="CO214" s="67">
        <v>0</v>
      </c>
      <c r="DC214" s="106"/>
      <c r="DD214" s="190">
        <v>500</v>
      </c>
      <c r="DE214" s="218">
        <f t="shared" ca="1" si="24"/>
        <v>169.27570312060595</v>
      </c>
      <c r="DF214" s="218">
        <f t="shared" ca="1" si="24"/>
        <v>171.96536486130586</v>
      </c>
      <c r="DG214" s="218">
        <f t="shared" ca="1" si="24"/>
        <v>175.53669995269163</v>
      </c>
      <c r="DH214" s="218">
        <f t="shared" ca="1" si="24"/>
        <v>178.45515034768349</v>
      </c>
      <c r="DI214" s="218">
        <f t="shared" ca="1" si="23"/>
        <v>181.69725298533217</v>
      </c>
      <c r="DJ214" s="228"/>
      <c r="DK214" s="229"/>
    </row>
    <row r="215" spans="3:116" s="5" customFormat="1" ht="15" customHeight="1" thickBot="1">
      <c r="C215" s="106"/>
      <c r="D215" s="190">
        <v>700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Y215" s="106"/>
      <c r="Z215" s="190">
        <v>700</v>
      </c>
      <c r="AA215" s="140">
        <v>360.5</v>
      </c>
      <c r="AB215" s="224">
        <v>366.32</v>
      </c>
      <c r="AC215" s="224">
        <v>373.29</v>
      </c>
      <c r="AD215" s="224">
        <v>380.85</v>
      </c>
      <c r="AE215" s="225">
        <v>392.48</v>
      </c>
      <c r="AF215" s="226"/>
      <c r="AG215" s="227"/>
      <c r="CG215" s="106"/>
      <c r="CH215" s="190">
        <v>700</v>
      </c>
      <c r="CI215" s="64">
        <f t="shared" ca="1" si="22"/>
        <v>3.6050000000000001E-12</v>
      </c>
      <c r="CJ215" s="65">
        <f t="shared" ca="1" si="22"/>
        <v>3.6632E-12</v>
      </c>
      <c r="CK215" s="65">
        <f t="shared" ca="1" si="22"/>
        <v>3.7329E-12</v>
      </c>
      <c r="CL215" s="65">
        <f t="shared" ca="1" si="22"/>
        <v>3.8085000000000002E-12</v>
      </c>
      <c r="CM215" s="66">
        <f t="shared" ca="1" si="22"/>
        <v>3.9248000000000004E-12</v>
      </c>
      <c r="CN215" s="66">
        <v>0</v>
      </c>
      <c r="CO215" s="67">
        <v>0</v>
      </c>
      <c r="DC215" s="106"/>
      <c r="DD215" s="190">
        <v>700</v>
      </c>
      <c r="DE215" s="218">
        <f t="shared" ca="1" si="24"/>
        <v>201.16660944446497</v>
      </c>
      <c r="DF215" s="218">
        <f t="shared" ca="1" si="24"/>
        <v>204.41429229319388</v>
      </c>
      <c r="DG215" s="218">
        <f t="shared" ca="1" si="24"/>
        <v>208.30369941615623</v>
      </c>
      <c r="DH215" s="218">
        <f t="shared" ca="1" si="24"/>
        <v>212.52233899285571</v>
      </c>
      <c r="DI215" s="218">
        <f t="shared" ca="1" si="23"/>
        <v>219.01212447923336</v>
      </c>
      <c r="DJ215" s="228"/>
      <c r="DK215" s="229"/>
    </row>
    <row r="216" spans="3:116" s="5" customFormat="1" ht="15.75" customHeight="1" thickBot="1">
      <c r="C216" s="106"/>
      <c r="D216" s="191">
        <v>1000</v>
      </c>
      <c r="E216" s="25">
        <v>0</v>
      </c>
      <c r="F216" s="25"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Y216" s="106"/>
      <c r="Z216" s="191">
        <v>1000</v>
      </c>
      <c r="AA216" s="142">
        <v>581.46</v>
      </c>
      <c r="AB216" s="233">
        <v>593.08000000000004</v>
      </c>
      <c r="AC216" s="233">
        <v>601.80999999999995</v>
      </c>
      <c r="AD216" s="233">
        <v>608.78</v>
      </c>
      <c r="AE216" s="234">
        <v>616.34</v>
      </c>
      <c r="AF216" s="235"/>
      <c r="AG216" s="236"/>
      <c r="CG216" s="106"/>
      <c r="CH216" s="191">
        <v>1000</v>
      </c>
      <c r="CI216" s="99">
        <f t="shared" ca="1" si="22"/>
        <v>5.8146000000000007E-12</v>
      </c>
      <c r="CJ216" s="100">
        <f t="shared" ca="1" si="22"/>
        <v>5.9308000000000005E-12</v>
      </c>
      <c r="CK216" s="100">
        <f t="shared" ca="1" si="22"/>
        <v>6.0180999999999992E-12</v>
      </c>
      <c r="CL216" s="100">
        <f t="shared" ca="1" si="22"/>
        <v>6.0878E-12</v>
      </c>
      <c r="CM216" s="101">
        <f t="shared" ca="1" si="22"/>
        <v>6.1634000000000002E-12</v>
      </c>
      <c r="CN216" s="101">
        <v>0</v>
      </c>
      <c r="CO216" s="102">
        <v>0</v>
      </c>
      <c r="DC216" s="106"/>
      <c r="DD216" s="191">
        <v>1000</v>
      </c>
      <c r="DE216" s="218">
        <f t="shared" ca="1" si="24"/>
        <v>324.4669534745592</v>
      </c>
      <c r="DF216" s="218">
        <f t="shared" ca="1" si="24"/>
        <v>330.95115874985652</v>
      </c>
      <c r="DG216" s="218">
        <f t="shared" ca="1" si="24"/>
        <v>335.82268302294983</v>
      </c>
      <c r="DH216" s="218">
        <f t="shared" ca="1" si="24"/>
        <v>339.71209014591227</v>
      </c>
      <c r="DI216" s="218">
        <f t="shared" ca="1" si="23"/>
        <v>343.93072972261177</v>
      </c>
      <c r="DJ216" s="237"/>
      <c r="DK216" s="238"/>
    </row>
    <row r="217" spans="3:116" s="5" customFormat="1" ht="11.25" customHeight="1">
      <c r="C217" s="106"/>
      <c r="D217" s="196" t="s">
        <v>165</v>
      </c>
      <c r="E217" s="241"/>
      <c r="F217" s="241"/>
      <c r="G217" s="241"/>
      <c r="H217" s="241"/>
      <c r="I217" s="241"/>
      <c r="J217" s="241"/>
      <c r="K217" s="241"/>
      <c r="L217" s="132"/>
      <c r="Y217" s="106"/>
      <c r="Z217" s="196" t="s">
        <v>165</v>
      </c>
      <c r="AA217" s="241"/>
      <c r="AB217" s="241"/>
      <c r="AC217" s="241"/>
      <c r="AD217" s="241"/>
      <c r="AE217" s="241"/>
      <c r="AF217" s="241"/>
      <c r="AG217" s="241"/>
      <c r="AH217" s="132"/>
      <c r="CG217" s="106"/>
      <c r="CH217" s="196" t="s">
        <v>165</v>
      </c>
      <c r="CI217" s="241"/>
      <c r="CJ217" s="241"/>
      <c r="CK217" s="241"/>
      <c r="CL217" s="241"/>
      <c r="CM217" s="241"/>
      <c r="CN217" s="241"/>
      <c r="CO217" s="241"/>
      <c r="CP217" s="132"/>
      <c r="DC217" s="106"/>
      <c r="DD217" s="196" t="s">
        <v>165</v>
      </c>
      <c r="DE217" s="241"/>
      <c r="DF217" s="241"/>
      <c r="DG217" s="241"/>
      <c r="DH217" s="241"/>
      <c r="DI217" s="241"/>
      <c r="DJ217" s="241"/>
      <c r="DK217" s="241"/>
      <c r="DL217" s="132"/>
    </row>
    <row r="218" spans="3:116" s="5" customFormat="1" ht="11.25" customHeight="1">
      <c r="C218" s="106"/>
      <c r="D218" s="8" t="s">
        <v>166</v>
      </c>
      <c r="E218" s="8"/>
      <c r="F218" s="8"/>
      <c r="G218" s="8"/>
      <c r="H218" s="8"/>
      <c r="I218" s="8"/>
      <c r="J218" s="8" t="s">
        <v>167</v>
      </c>
      <c r="K218" s="8"/>
      <c r="L218" s="204"/>
      <c r="Y218" s="106"/>
      <c r="Z218" s="8" t="s">
        <v>97</v>
      </c>
      <c r="AA218" s="8"/>
      <c r="AB218" s="8"/>
      <c r="AC218" s="8"/>
      <c r="AD218" s="8"/>
      <c r="AE218" s="8"/>
      <c r="AF218" s="8" t="s">
        <v>97</v>
      </c>
      <c r="AG218" s="8"/>
      <c r="AH218" s="204"/>
      <c r="CG218" s="106"/>
      <c r="CH218" s="8" t="s">
        <v>11</v>
      </c>
      <c r="CI218" s="8"/>
      <c r="CJ218" s="8"/>
      <c r="CK218" s="8"/>
      <c r="CL218" s="8"/>
      <c r="CM218" s="8"/>
      <c r="CN218" s="8" t="s">
        <v>11</v>
      </c>
      <c r="CO218" s="8"/>
      <c r="CP218" s="204"/>
      <c r="DC218" s="106"/>
      <c r="DD218" s="8" t="s">
        <v>97</v>
      </c>
      <c r="DE218" s="8"/>
      <c r="DF218" s="8"/>
      <c r="DG218" s="8"/>
      <c r="DH218" s="8"/>
      <c r="DI218" s="8"/>
      <c r="DJ218" s="8" t="s">
        <v>97</v>
      </c>
      <c r="DK218" s="8"/>
      <c r="DL218" s="204"/>
    </row>
    <row r="219" spans="3:116" s="5" customFormat="1" ht="11.25">
      <c r="C219" s="106"/>
      <c r="D219" s="8"/>
      <c r="E219" s="8"/>
      <c r="F219" s="8"/>
      <c r="G219" s="8"/>
      <c r="H219" s="8"/>
      <c r="I219" s="8"/>
      <c r="J219" s="8"/>
      <c r="K219" s="8"/>
      <c r="L219" s="204"/>
      <c r="Y219" s="106"/>
      <c r="Z219" s="8"/>
      <c r="AA219" s="8"/>
      <c r="AB219" s="8"/>
      <c r="AC219" s="8"/>
      <c r="AD219" s="8"/>
      <c r="AE219" s="8"/>
      <c r="AF219" s="8"/>
      <c r="AG219" s="8"/>
      <c r="AH219" s="204"/>
      <c r="CG219" s="106"/>
      <c r="CH219" s="8"/>
      <c r="CI219" s="8"/>
      <c r="CJ219" s="8"/>
      <c r="CK219" s="8"/>
      <c r="CL219" s="8"/>
      <c r="CM219" s="8"/>
      <c r="CN219" s="8"/>
      <c r="CO219" s="8"/>
      <c r="CP219" s="204"/>
      <c r="DC219" s="106"/>
      <c r="DD219" s="8"/>
      <c r="DE219" s="8"/>
      <c r="DF219" s="8"/>
      <c r="DG219" s="8"/>
      <c r="DH219" s="8"/>
      <c r="DI219" s="8"/>
      <c r="DJ219" s="8"/>
      <c r="DK219" s="8"/>
      <c r="DL219" s="204"/>
    </row>
    <row r="220" spans="3:116" s="5" customFormat="1" ht="68.25" customHeight="1" thickBot="1">
      <c r="C220" s="106"/>
      <c r="D220" s="137" t="s">
        <v>141</v>
      </c>
      <c r="E220" s="137" t="s">
        <v>154</v>
      </c>
      <c r="F220" s="137" t="s">
        <v>155</v>
      </c>
      <c r="G220" s="137" t="s">
        <v>156</v>
      </c>
      <c r="H220" s="137" t="s">
        <v>157</v>
      </c>
      <c r="I220" s="145" t="s">
        <v>158</v>
      </c>
      <c r="J220" s="145" t="s">
        <v>168</v>
      </c>
      <c r="K220" s="145" t="s">
        <v>169</v>
      </c>
      <c r="L220" s="204"/>
      <c r="Y220" s="106"/>
      <c r="Z220" s="137" t="s">
        <v>141</v>
      </c>
      <c r="AA220" s="137" t="s">
        <v>154</v>
      </c>
      <c r="AB220" s="137" t="s">
        <v>155</v>
      </c>
      <c r="AC220" s="137" t="s">
        <v>156</v>
      </c>
      <c r="AD220" s="137" t="s">
        <v>157</v>
      </c>
      <c r="AE220" s="145" t="s">
        <v>158</v>
      </c>
      <c r="AF220" s="145" t="s">
        <v>161</v>
      </c>
      <c r="AG220" s="145" t="s">
        <v>162</v>
      </c>
      <c r="AH220" s="204"/>
      <c r="CG220" s="106"/>
      <c r="CH220" s="137" t="s">
        <v>141</v>
      </c>
      <c r="CI220" s="137" t="s">
        <v>154</v>
      </c>
      <c r="CJ220" s="137" t="s">
        <v>155</v>
      </c>
      <c r="CK220" s="137" t="s">
        <v>156</v>
      </c>
      <c r="CL220" s="137" t="s">
        <v>157</v>
      </c>
      <c r="CM220" s="145" t="s">
        <v>158</v>
      </c>
      <c r="CN220" s="145" t="s">
        <v>161</v>
      </c>
      <c r="CO220" s="145" t="s">
        <v>162</v>
      </c>
      <c r="CP220" s="204"/>
      <c r="DC220" s="106"/>
      <c r="DD220" s="137" t="s">
        <v>141</v>
      </c>
      <c r="DE220" s="137" t="s">
        <v>154</v>
      </c>
      <c r="DF220" s="137" t="s">
        <v>155</v>
      </c>
      <c r="DG220" s="137" t="s">
        <v>156</v>
      </c>
      <c r="DH220" s="137" t="s">
        <v>157</v>
      </c>
      <c r="DI220" s="145" t="s">
        <v>158</v>
      </c>
      <c r="DJ220" s="145" t="s">
        <v>161</v>
      </c>
      <c r="DK220" s="145" t="s">
        <v>162</v>
      </c>
      <c r="DL220" s="204"/>
    </row>
    <row r="221" spans="3:116" s="5" customFormat="1" ht="11.25" customHeight="1" thickBot="1">
      <c r="C221" s="106"/>
      <c r="D221" s="197">
        <v>10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Y221" s="106"/>
      <c r="Z221" s="197">
        <v>10</v>
      </c>
      <c r="AA221" s="138">
        <v>172.98</v>
      </c>
      <c r="AB221" s="214">
        <v>176.76</v>
      </c>
      <c r="AC221" s="214">
        <v>0</v>
      </c>
      <c r="AD221" s="214">
        <v>0</v>
      </c>
      <c r="AE221" s="215">
        <v>0</v>
      </c>
      <c r="AF221" s="216" t="s">
        <v>163</v>
      </c>
      <c r="AG221" s="217" t="s">
        <v>164</v>
      </c>
      <c r="CG221" s="106"/>
      <c r="CH221" s="197">
        <v>10</v>
      </c>
      <c r="CI221" s="43">
        <f t="shared" ref="CI221:CM234" ca="1" si="25">IF(E221=0,0.00000000000001*AA221,E221*AA221)</f>
        <v>1.7298E-12</v>
      </c>
      <c r="CJ221" s="44">
        <f t="shared" ca="1" si="25"/>
        <v>1.7675999999999999E-12</v>
      </c>
      <c r="CK221" s="44">
        <f t="shared" ca="1" si="25"/>
        <v>0</v>
      </c>
      <c r="CL221" s="44">
        <f t="shared" ca="1" si="25"/>
        <v>0</v>
      </c>
      <c r="CM221" s="45">
        <f t="shared" ca="1" si="25"/>
        <v>0</v>
      </c>
      <c r="CN221" s="45">
        <v>0</v>
      </c>
      <c r="CO221" s="46">
        <v>0</v>
      </c>
      <c r="DC221" s="106"/>
      <c r="DD221" s="197">
        <v>10</v>
      </c>
      <c r="DE221" s="218">
        <f ca="1">IFERROR(SUM($BM$36:$BP$36)*(CI221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E221=0,0.00000000000001,E221),0)</f>
        <v>96.526491266861441</v>
      </c>
      <c r="DF221" s="218">
        <f ca="1">IFERROR(SUM($BM$36:$BP$36)*(CJ221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F221=0,0.00000000000001,F221),0)</f>
        <v>98.635811055211164</v>
      </c>
      <c r="DG221" s="218">
        <f ca="1">IFERROR(SUM($BM$36:$BP$36)*(CK221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G221=0,0.00000000000001,G221),0)</f>
        <v>0</v>
      </c>
      <c r="DH221" s="218">
        <f ca="1">IFERROR(SUM($BM$36:$BP$36)*(CL221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H221=0,0.00000000000001,H221),0)</f>
        <v>0</v>
      </c>
      <c r="DI221" s="218">
        <f ca="1">IFERROR(SUM($BM$36:$BP$36)*(CM221/SUM($CG$11:$CJ$42,$CG$70:$CH$71,$CG$77:$CH$98,$CG$104:$CH$125,$CI$131,$CI$148,$CG$172:$CG$176,$CI$172:$CI$182,$CI$185:$CI$195,$CG$203:$CG$207,$CI$203:$CM$216,$CI$221:$CM$234,$CG$242:$CG$244,$CI$242:$CM$252,$CG$259:$CK$269,$CG$304:$CH$326,$CH$333,$CG$338:$CH$353))/IF(I221=0,0.00000000000001,I221),0)</f>
        <v>0</v>
      </c>
      <c r="DJ221" s="219" t="s">
        <v>163</v>
      </c>
      <c r="DK221" s="220" t="s">
        <v>164</v>
      </c>
    </row>
    <row r="222" spans="3:116" s="5" customFormat="1" thickBot="1">
      <c r="C222" s="106"/>
      <c r="D222" s="190">
        <v>20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Y222" s="106"/>
      <c r="Z222" s="190">
        <v>20</v>
      </c>
      <c r="AA222" s="140">
        <v>205.84</v>
      </c>
      <c r="AB222" s="224">
        <v>210.2</v>
      </c>
      <c r="AC222" s="224">
        <v>241.3</v>
      </c>
      <c r="AD222" s="224">
        <v>0</v>
      </c>
      <c r="AE222" s="225">
        <v>0</v>
      </c>
      <c r="AF222" s="226"/>
      <c r="AG222" s="227"/>
      <c r="CG222" s="106"/>
      <c r="CH222" s="190">
        <v>20</v>
      </c>
      <c r="CI222" s="64">
        <f t="shared" ca="1" si="25"/>
        <v>2.0584000000000002E-12</v>
      </c>
      <c r="CJ222" s="65">
        <f t="shared" ca="1" si="25"/>
        <v>2.1019999999999997E-12</v>
      </c>
      <c r="CK222" s="65">
        <f t="shared" ca="1" si="25"/>
        <v>2.4129999999999999E-12</v>
      </c>
      <c r="CL222" s="65">
        <f t="shared" ca="1" si="25"/>
        <v>0</v>
      </c>
      <c r="CM222" s="66">
        <f t="shared" ca="1" si="25"/>
        <v>0</v>
      </c>
      <c r="CN222" s="66">
        <v>0</v>
      </c>
      <c r="CO222" s="67">
        <v>0</v>
      </c>
      <c r="DC222" s="106"/>
      <c r="DD222" s="190">
        <v>20</v>
      </c>
      <c r="DE222" s="218">
        <f t="shared" ref="DE222:DH234" ca="1" si="26">IFERROR(SUM($BM$36:$BP$36)*(CI222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E222=0,0.00000000000001,E222),0)</f>
        <v>114.86306487669533</v>
      </c>
      <c r="DF222" s="218">
        <f t="shared" ca="1" si="26"/>
        <v>117.29603690770188</v>
      </c>
      <c r="DG222" s="218">
        <f t="shared" ca="1" si="26"/>
        <v>134.65049336740469</v>
      </c>
      <c r="DH222" s="218">
        <f t="shared" ca="1" si="26"/>
        <v>0</v>
      </c>
      <c r="DI222" s="218">
        <f t="shared" ref="DI222:DI234" ca="1" si="27">IFERROR(SUM($BM$36:$BP$36)*(CM222/SUM($CG$11:$CJ$42,$CG$70:$CH$71,$CG$77:$CH$98,$CG$104:$CH$125,$CI$131,$CI$148,$CG$172:$CG$176,$CI$172:$CI$182,$CI$185:$CI$195,$CG$203:$CG$207,$CI$203:$CM$216,$CI$221:$CM$234,$CG$242:$CG$244,$CI$242:$CM$252,$CG$259:$CK$269,$CG$304:$CH$326,$CH$333,$CG$338:$CH$353))/IF(I222=0,0.00000000000001,I222),0)</f>
        <v>0</v>
      </c>
      <c r="DJ222" s="228"/>
      <c r="DK222" s="229"/>
    </row>
    <row r="223" spans="3:116" s="5" customFormat="1" thickBot="1">
      <c r="C223" s="106"/>
      <c r="D223" s="190">
        <v>30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Y223" s="106"/>
      <c r="Z223" s="190">
        <v>30</v>
      </c>
      <c r="AA223" s="140">
        <v>214.27</v>
      </c>
      <c r="AB223" s="224">
        <v>218.92</v>
      </c>
      <c r="AC223" s="224">
        <v>251.48</v>
      </c>
      <c r="AD223" s="224">
        <v>0</v>
      </c>
      <c r="AE223" s="225">
        <v>0</v>
      </c>
      <c r="AF223" s="226"/>
      <c r="AG223" s="227"/>
      <c r="CG223" s="106"/>
      <c r="CH223" s="190">
        <v>30</v>
      </c>
      <c r="CI223" s="64">
        <f t="shared" ca="1" si="25"/>
        <v>2.1427000000000001E-12</v>
      </c>
      <c r="CJ223" s="65">
        <f t="shared" ca="1" si="25"/>
        <v>2.1892E-12</v>
      </c>
      <c r="CK223" s="65">
        <f t="shared" ca="1" si="25"/>
        <v>2.5147999999999997E-12</v>
      </c>
      <c r="CL223" s="65">
        <f t="shared" ca="1" si="25"/>
        <v>0</v>
      </c>
      <c r="CM223" s="66">
        <f t="shared" ca="1" si="25"/>
        <v>0</v>
      </c>
      <c r="CN223" s="66">
        <v>0</v>
      </c>
      <c r="CO223" s="67">
        <v>0</v>
      </c>
      <c r="DC223" s="106"/>
      <c r="DD223" s="190">
        <v>30</v>
      </c>
      <c r="DE223" s="218">
        <f t="shared" ca="1" si="26"/>
        <v>119.56718281738004</v>
      </c>
      <c r="DF223" s="218">
        <f t="shared" ca="1" si="26"/>
        <v>122.16198096971503</v>
      </c>
      <c r="DG223" s="218">
        <f t="shared" ca="1" si="26"/>
        <v>140.33114824714022</v>
      </c>
      <c r="DH223" s="218">
        <f t="shared" ca="1" si="26"/>
        <v>0</v>
      </c>
      <c r="DI223" s="218">
        <f t="shared" ca="1" si="27"/>
        <v>0</v>
      </c>
      <c r="DJ223" s="228"/>
      <c r="DK223" s="229"/>
    </row>
    <row r="224" spans="3:116" s="5" customFormat="1" thickBot="1">
      <c r="C224" s="106"/>
      <c r="D224" s="190">
        <v>40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Y224" s="106"/>
      <c r="Z224" s="190">
        <v>40</v>
      </c>
      <c r="AA224" s="140">
        <v>239.56</v>
      </c>
      <c r="AB224" s="224">
        <v>244.79</v>
      </c>
      <c r="AC224" s="224">
        <v>281.13</v>
      </c>
      <c r="AD224" s="224">
        <v>292.76</v>
      </c>
      <c r="AE224" s="225">
        <v>0</v>
      </c>
      <c r="AF224" s="226"/>
      <c r="AG224" s="227"/>
      <c r="CG224" s="106"/>
      <c r="CH224" s="190">
        <v>40</v>
      </c>
      <c r="CI224" s="64">
        <f t="shared" ca="1" si="25"/>
        <v>2.3956E-12</v>
      </c>
      <c r="CJ224" s="65">
        <f t="shared" ca="1" si="25"/>
        <v>2.4479000000000001E-12</v>
      </c>
      <c r="CK224" s="65">
        <f t="shared" ca="1" si="25"/>
        <v>2.8112999999999999E-12</v>
      </c>
      <c r="CL224" s="65">
        <f t="shared" ca="1" si="25"/>
        <v>2.9275999999999998E-12</v>
      </c>
      <c r="CM224" s="66">
        <f t="shared" ca="1" si="25"/>
        <v>0</v>
      </c>
      <c r="CN224" s="66">
        <v>0</v>
      </c>
      <c r="CO224" s="67">
        <v>0</v>
      </c>
      <c r="DC224" s="106"/>
      <c r="DD224" s="190">
        <v>40</v>
      </c>
      <c r="DE224" s="218">
        <f t="shared" ca="1" si="26"/>
        <v>133.67953663943419</v>
      </c>
      <c r="DF224" s="218">
        <f t="shared" ca="1" si="26"/>
        <v>136.59798703442601</v>
      </c>
      <c r="DG224" s="218">
        <f t="shared" ca="1" si="26"/>
        <v>156.87647410020094</v>
      </c>
      <c r="DH224" s="218">
        <f t="shared" ca="1" si="26"/>
        <v>163.36625958657851</v>
      </c>
      <c r="DI224" s="218">
        <f t="shared" ca="1" si="27"/>
        <v>0</v>
      </c>
      <c r="DJ224" s="228"/>
      <c r="DK224" s="229"/>
    </row>
    <row r="225" spans="2:115" s="5" customFormat="1" thickBot="1">
      <c r="C225" s="106"/>
      <c r="D225" s="190">
        <v>50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Y225" s="106"/>
      <c r="Z225" s="190">
        <v>50</v>
      </c>
      <c r="AA225" s="140">
        <v>240.43</v>
      </c>
      <c r="AB225" s="224">
        <v>245.66</v>
      </c>
      <c r="AC225" s="224">
        <v>282.3</v>
      </c>
      <c r="AD225" s="224">
        <v>293.93</v>
      </c>
      <c r="AE225" s="225">
        <v>305.55</v>
      </c>
      <c r="AF225" s="226"/>
      <c r="AG225" s="227"/>
      <c r="CG225" s="106"/>
      <c r="CH225" s="190">
        <v>50</v>
      </c>
      <c r="CI225" s="64">
        <f t="shared" ca="1" si="25"/>
        <v>2.4043000000000002E-12</v>
      </c>
      <c r="CJ225" s="65">
        <f t="shared" ca="1" si="25"/>
        <v>2.4565999999999999E-12</v>
      </c>
      <c r="CK225" s="65">
        <f t="shared" ca="1" si="25"/>
        <v>2.823E-12</v>
      </c>
      <c r="CL225" s="65">
        <f t="shared" ca="1" si="25"/>
        <v>2.9393000000000002E-12</v>
      </c>
      <c r="CM225" s="66">
        <f t="shared" ca="1" si="25"/>
        <v>3.0555000000000001E-12</v>
      </c>
      <c r="CN225" s="66">
        <v>0</v>
      </c>
      <c r="CO225" s="67">
        <v>0</v>
      </c>
      <c r="DC225" s="106"/>
      <c r="DD225" s="190">
        <v>50</v>
      </c>
      <c r="DE225" s="218">
        <f t="shared" ca="1" si="26"/>
        <v>134.16501500341946</v>
      </c>
      <c r="DF225" s="218">
        <f t="shared" ca="1" si="26"/>
        <v>137.08346539841125</v>
      </c>
      <c r="DG225" s="218">
        <f t="shared" ca="1" si="26"/>
        <v>157.52935879659486</v>
      </c>
      <c r="DH225" s="218">
        <f t="shared" ca="1" si="26"/>
        <v>164.01914428297249</v>
      </c>
      <c r="DI225" s="218">
        <f t="shared" ca="1" si="27"/>
        <v>170.50334955826986</v>
      </c>
      <c r="DJ225" s="228"/>
      <c r="DK225" s="229"/>
    </row>
    <row r="226" spans="2:115" s="5" customFormat="1" thickBot="1">
      <c r="C226" s="106"/>
      <c r="D226" s="190">
        <v>80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Y226" s="106"/>
      <c r="Z226" s="190">
        <v>80</v>
      </c>
      <c r="AA226" s="140">
        <v>278.63</v>
      </c>
      <c r="AB226" s="224">
        <v>284.91000000000003</v>
      </c>
      <c r="AC226" s="224">
        <v>319.8</v>
      </c>
      <c r="AD226" s="224">
        <v>340.44</v>
      </c>
      <c r="AE226" s="225">
        <v>353.99</v>
      </c>
      <c r="AF226" s="226"/>
      <c r="AG226" s="227"/>
      <c r="CG226" s="106"/>
      <c r="CH226" s="190">
        <v>80</v>
      </c>
      <c r="CI226" s="64">
        <f t="shared" ca="1" si="25"/>
        <v>2.7863E-12</v>
      </c>
      <c r="CJ226" s="65">
        <f t="shared" ca="1" si="25"/>
        <v>2.8491E-12</v>
      </c>
      <c r="CK226" s="65">
        <f t="shared" ca="1" si="25"/>
        <v>3.1980000000000003E-12</v>
      </c>
      <c r="CL226" s="65">
        <f t="shared" ca="1" si="25"/>
        <v>3.4043999999999999E-12</v>
      </c>
      <c r="CM226" s="66">
        <f t="shared" ca="1" si="25"/>
        <v>3.5398999999999999E-12</v>
      </c>
      <c r="CN226" s="66">
        <v>0</v>
      </c>
      <c r="CO226" s="67">
        <v>0</v>
      </c>
      <c r="DC226" s="106"/>
      <c r="DD226" s="190">
        <v>80</v>
      </c>
      <c r="DE226" s="218">
        <f t="shared" ca="1" si="26"/>
        <v>155.48142133012834</v>
      </c>
      <c r="DF226" s="218">
        <f t="shared" ca="1" si="26"/>
        <v>158.98579388855066</v>
      </c>
      <c r="DG226" s="218">
        <f t="shared" ca="1" si="26"/>
        <v>178.45515034768349</v>
      </c>
      <c r="DH226" s="218">
        <f t="shared" ca="1" si="26"/>
        <v>189.97270601740263</v>
      </c>
      <c r="DI226" s="218">
        <f t="shared" ca="1" si="27"/>
        <v>197.53389203119602</v>
      </c>
      <c r="DJ226" s="228"/>
      <c r="DK226" s="229"/>
    </row>
    <row r="227" spans="2:115" s="5" customFormat="1" thickBot="1">
      <c r="C227" s="106"/>
      <c r="D227" s="190">
        <v>100</v>
      </c>
      <c r="E227" s="25">
        <v>0</v>
      </c>
      <c r="F227" s="25">
        <v>0</v>
      </c>
      <c r="G227" s="25">
        <v>0</v>
      </c>
      <c r="H227" s="25">
        <v>1</v>
      </c>
      <c r="I227" s="25">
        <v>1</v>
      </c>
      <c r="J227" s="25">
        <v>0</v>
      </c>
      <c r="K227" s="25">
        <v>0</v>
      </c>
      <c r="Y227" s="106"/>
      <c r="Z227" s="190">
        <v>100</v>
      </c>
      <c r="AA227" s="140">
        <v>287.82</v>
      </c>
      <c r="AB227" s="224">
        <v>293.58</v>
      </c>
      <c r="AC227" s="224">
        <v>325.85000000000002</v>
      </c>
      <c r="AD227" s="224">
        <v>345.38</v>
      </c>
      <c r="AE227" s="225">
        <v>359.16</v>
      </c>
      <c r="AF227" s="226"/>
      <c r="AG227" s="227"/>
      <c r="CG227" s="106"/>
      <c r="CH227" s="190">
        <v>100</v>
      </c>
      <c r="CI227" s="64">
        <f t="shared" ca="1" si="25"/>
        <v>2.8782E-12</v>
      </c>
      <c r="CJ227" s="65">
        <f t="shared" ca="1" si="25"/>
        <v>2.9357999999999997E-12</v>
      </c>
      <c r="CK227" s="65">
        <f t="shared" ca="1" si="25"/>
        <v>3.2585000000000003E-12</v>
      </c>
      <c r="CL227" s="65">
        <f t="shared" ca="1" si="25"/>
        <v>345.38</v>
      </c>
      <c r="CM227" s="66">
        <f t="shared" ca="1" si="25"/>
        <v>359.16</v>
      </c>
      <c r="CN227" s="66">
        <v>0</v>
      </c>
      <c r="CO227" s="67">
        <v>0</v>
      </c>
      <c r="DC227" s="106"/>
      <c r="DD227" s="190">
        <v>100</v>
      </c>
      <c r="DE227" s="218">
        <f t="shared" ca="1" si="26"/>
        <v>160.60963531291512</v>
      </c>
      <c r="DF227" s="218">
        <f t="shared" ca="1" si="26"/>
        <v>163.82383689516232</v>
      </c>
      <c r="DG227" s="218">
        <f t="shared" ca="1" si="26"/>
        <v>181.83117805125912</v>
      </c>
      <c r="DH227" s="218">
        <f t="shared" ca="1" si="26"/>
        <v>192.72933029106602</v>
      </c>
      <c r="DI227" s="218">
        <f t="shared" ca="1" si="27"/>
        <v>200.4188611597061</v>
      </c>
      <c r="DJ227" s="228"/>
      <c r="DK227" s="229"/>
    </row>
    <row r="228" spans="2:115" s="5" customFormat="1" thickBot="1">
      <c r="C228" s="106"/>
      <c r="D228" s="190">
        <v>150</v>
      </c>
      <c r="E228" s="25">
        <v>0</v>
      </c>
      <c r="F228" s="25">
        <v>1</v>
      </c>
      <c r="G228" s="25">
        <v>0</v>
      </c>
      <c r="H228" s="25">
        <v>0</v>
      </c>
      <c r="I228" s="25">
        <v>28</v>
      </c>
      <c r="J228" s="25">
        <v>0</v>
      </c>
      <c r="K228" s="25">
        <v>0</v>
      </c>
      <c r="Y228" s="106"/>
      <c r="Z228" s="190">
        <v>150</v>
      </c>
      <c r="AA228" s="140">
        <v>308.17</v>
      </c>
      <c r="AB228" s="224">
        <v>319.8</v>
      </c>
      <c r="AC228" s="224">
        <v>354.69</v>
      </c>
      <c r="AD228" s="224">
        <v>373.29</v>
      </c>
      <c r="AE228" s="225">
        <v>388.12</v>
      </c>
      <c r="AF228" s="226"/>
      <c r="AG228" s="227"/>
      <c r="CG228" s="106"/>
      <c r="CH228" s="190">
        <v>150</v>
      </c>
      <c r="CI228" s="64">
        <f t="shared" ca="1" si="25"/>
        <v>3.0817000000000001E-12</v>
      </c>
      <c r="CJ228" s="65">
        <f t="shared" ca="1" si="25"/>
        <v>319.8</v>
      </c>
      <c r="CK228" s="65">
        <f t="shared" ca="1" si="25"/>
        <v>3.5469000000000002E-12</v>
      </c>
      <c r="CL228" s="65">
        <f t="shared" ca="1" si="25"/>
        <v>3.7329E-12</v>
      </c>
      <c r="CM228" s="66">
        <f t="shared" ca="1" si="25"/>
        <v>10867.36</v>
      </c>
      <c r="CN228" s="66">
        <v>0</v>
      </c>
      <c r="CO228" s="67">
        <v>0</v>
      </c>
      <c r="DC228" s="106"/>
      <c r="DD228" s="190">
        <v>150</v>
      </c>
      <c r="DE228" s="218">
        <f t="shared" ca="1" si="26"/>
        <v>171.96536486130586</v>
      </c>
      <c r="DF228" s="218">
        <f t="shared" ca="1" si="26"/>
        <v>178.45515034768349</v>
      </c>
      <c r="DG228" s="218">
        <f t="shared" ca="1" si="26"/>
        <v>197.92450680681631</v>
      </c>
      <c r="DH228" s="218">
        <f t="shared" ca="1" si="26"/>
        <v>208.30369941615623</v>
      </c>
      <c r="DI228" s="218">
        <f t="shared" ca="1" si="27"/>
        <v>216.57915244822681</v>
      </c>
      <c r="DJ228" s="228"/>
      <c r="DK228" s="229"/>
    </row>
    <row r="229" spans="2:115" s="5" customFormat="1" thickBot="1">
      <c r="C229" s="106"/>
      <c r="D229" s="190">
        <v>200</v>
      </c>
      <c r="E229" s="25">
        <v>0</v>
      </c>
      <c r="F229" s="25">
        <v>0</v>
      </c>
      <c r="G229" s="25">
        <v>0</v>
      </c>
      <c r="H229" s="25">
        <v>0</v>
      </c>
      <c r="I229" s="25">
        <v>6</v>
      </c>
      <c r="J229" s="25">
        <v>0</v>
      </c>
      <c r="K229" s="25">
        <v>0</v>
      </c>
      <c r="Y229" s="106"/>
      <c r="Z229" s="190">
        <v>200</v>
      </c>
      <c r="AA229" s="140">
        <v>348.87</v>
      </c>
      <c r="AB229" s="224">
        <v>360.5</v>
      </c>
      <c r="AC229" s="224">
        <v>395.39</v>
      </c>
      <c r="AD229" s="224">
        <v>422.14</v>
      </c>
      <c r="AE229" s="225">
        <v>438.88</v>
      </c>
      <c r="AF229" s="226"/>
      <c r="AG229" s="227"/>
      <c r="CG229" s="106"/>
      <c r="CH229" s="190">
        <v>200</v>
      </c>
      <c r="CI229" s="64">
        <f t="shared" ca="1" si="25"/>
        <v>3.4886999999999999E-12</v>
      </c>
      <c r="CJ229" s="65">
        <f t="shared" ca="1" si="25"/>
        <v>3.6050000000000001E-12</v>
      </c>
      <c r="CK229" s="65">
        <f t="shared" ca="1" si="25"/>
        <v>3.9538999999999999E-12</v>
      </c>
      <c r="CL229" s="65">
        <f t="shared" ca="1" si="25"/>
        <v>4.2213999999999998E-12</v>
      </c>
      <c r="CM229" s="66">
        <f t="shared" ca="1" si="25"/>
        <v>2633.2799999999997</v>
      </c>
      <c r="CN229" s="66">
        <v>0</v>
      </c>
      <c r="CO229" s="67">
        <v>0</v>
      </c>
      <c r="DC229" s="106"/>
      <c r="DD229" s="190">
        <v>200</v>
      </c>
      <c r="DE229" s="218">
        <f t="shared" ca="1" si="26"/>
        <v>194.67682395808734</v>
      </c>
      <c r="DF229" s="218">
        <f t="shared" ca="1" si="26"/>
        <v>201.16660944446497</v>
      </c>
      <c r="DG229" s="218">
        <f t="shared" ca="1" si="26"/>
        <v>220.63596590359776</v>
      </c>
      <c r="DH229" s="218">
        <f t="shared" ca="1" si="26"/>
        <v>235.56303054337428</v>
      </c>
      <c r="DI229" s="218">
        <f t="shared" ca="1" si="27"/>
        <v>244.90430389178027</v>
      </c>
      <c r="DJ229" s="228"/>
      <c r="DK229" s="229"/>
    </row>
    <row r="230" spans="2:115" s="5" customFormat="1" thickBot="1">
      <c r="C230" s="106"/>
      <c r="D230" s="190">
        <v>300</v>
      </c>
      <c r="E230" s="25">
        <v>0</v>
      </c>
      <c r="F230" s="25">
        <v>0</v>
      </c>
      <c r="G230" s="25">
        <v>0</v>
      </c>
      <c r="H230" s="25">
        <v>0</v>
      </c>
      <c r="I230" s="25">
        <v>2</v>
      </c>
      <c r="J230" s="25">
        <v>0</v>
      </c>
      <c r="K230" s="25">
        <v>0</v>
      </c>
      <c r="Y230" s="106"/>
      <c r="Z230" s="190">
        <v>300</v>
      </c>
      <c r="AA230" s="140">
        <v>386.51</v>
      </c>
      <c r="AB230" s="224">
        <v>393.19</v>
      </c>
      <c r="AC230" s="224">
        <v>401.27</v>
      </c>
      <c r="AD230" s="224">
        <v>426.91</v>
      </c>
      <c r="AE230" s="225">
        <v>447.72</v>
      </c>
      <c r="AF230" s="226"/>
      <c r="AG230" s="227"/>
      <c r="CG230" s="106"/>
      <c r="CH230" s="190">
        <v>300</v>
      </c>
      <c r="CI230" s="64">
        <f t="shared" ca="1" si="25"/>
        <v>3.8650999999999998E-12</v>
      </c>
      <c r="CJ230" s="65">
        <f t="shared" ca="1" si="25"/>
        <v>3.9319000000000002E-12</v>
      </c>
      <c r="CK230" s="65">
        <f t="shared" ca="1" si="25"/>
        <v>4.0126999999999997E-12</v>
      </c>
      <c r="CL230" s="65">
        <f t="shared" ca="1" si="25"/>
        <v>4.2691000000000001E-12</v>
      </c>
      <c r="CM230" s="66">
        <f t="shared" ca="1" si="25"/>
        <v>895.44</v>
      </c>
      <c r="CN230" s="66">
        <v>0</v>
      </c>
      <c r="CO230" s="67">
        <v>0</v>
      </c>
      <c r="DC230" s="106"/>
      <c r="DD230" s="190">
        <v>300</v>
      </c>
      <c r="DE230" s="218">
        <f t="shared" ca="1" si="26"/>
        <v>215.68073846429999</v>
      </c>
      <c r="DF230" s="218">
        <f t="shared" ca="1" si="26"/>
        <v>219.40831946593391</v>
      </c>
      <c r="DG230" s="218">
        <f t="shared" ca="1" si="26"/>
        <v>223.91713001880845</v>
      </c>
      <c r="DH230" s="218">
        <f t="shared" ca="1" si="26"/>
        <v>238.22479122867279</v>
      </c>
      <c r="DI230" s="218">
        <f t="shared" ca="1" si="27"/>
        <v>249.83721048675693</v>
      </c>
      <c r="DJ230" s="228"/>
      <c r="DK230" s="229"/>
    </row>
    <row r="231" spans="2:115" s="5" customFormat="1" thickBot="1">
      <c r="C231" s="106"/>
      <c r="D231" s="190">
        <v>400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Y231" s="106"/>
      <c r="Z231" s="190">
        <v>400</v>
      </c>
      <c r="AA231" s="140">
        <v>430.89</v>
      </c>
      <c r="AB231" s="224">
        <v>479.36</v>
      </c>
      <c r="AC231" s="224">
        <v>484.75</v>
      </c>
      <c r="AD231" s="224">
        <v>490.14</v>
      </c>
      <c r="AE231" s="225">
        <v>496.55</v>
      </c>
      <c r="AF231" s="226"/>
      <c r="AG231" s="227"/>
      <c r="CG231" s="106"/>
      <c r="CH231" s="190">
        <v>400</v>
      </c>
      <c r="CI231" s="64">
        <f t="shared" ca="1" si="25"/>
        <v>4.3088999999999999E-12</v>
      </c>
      <c r="CJ231" s="65">
        <f t="shared" ca="1" si="25"/>
        <v>4.7936000000000001E-12</v>
      </c>
      <c r="CK231" s="65">
        <f t="shared" ca="1" si="25"/>
        <v>4.8475000000000001E-12</v>
      </c>
      <c r="CL231" s="65">
        <f t="shared" ca="1" si="25"/>
        <v>4.9014000000000001E-12</v>
      </c>
      <c r="CM231" s="66">
        <f t="shared" ca="1" si="25"/>
        <v>4.9655000000000002E-12</v>
      </c>
      <c r="CN231" s="66">
        <v>0</v>
      </c>
      <c r="CO231" s="67">
        <v>0</v>
      </c>
      <c r="DC231" s="106"/>
      <c r="DD231" s="190">
        <v>400</v>
      </c>
      <c r="DE231" s="218">
        <f t="shared" ca="1" si="26"/>
        <v>240.44571523862831</v>
      </c>
      <c r="DF231" s="218">
        <f t="shared" ca="1" si="26"/>
        <v>267.49299834479535</v>
      </c>
      <c r="DG231" s="218">
        <f t="shared" ca="1" si="26"/>
        <v>270.50073211707183</v>
      </c>
      <c r="DH231" s="218">
        <f t="shared" ca="1" si="26"/>
        <v>273.50846588934826</v>
      </c>
      <c r="DI231" s="218">
        <f t="shared" ca="1" si="27"/>
        <v>277.08538119181441</v>
      </c>
      <c r="DJ231" s="228"/>
      <c r="DK231" s="229"/>
    </row>
    <row r="232" spans="2:115" s="5" customFormat="1" thickBot="1">
      <c r="C232" s="106"/>
      <c r="D232" s="190">
        <v>500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Y232" s="106"/>
      <c r="Z232" s="190">
        <v>500</v>
      </c>
      <c r="AA232" s="140">
        <v>479.36</v>
      </c>
      <c r="AB232" s="224">
        <v>492.83</v>
      </c>
      <c r="AC232" s="224">
        <v>503.71</v>
      </c>
      <c r="AD232" s="224">
        <v>512.76</v>
      </c>
      <c r="AE232" s="225">
        <v>521.48</v>
      </c>
      <c r="AF232" s="226"/>
      <c r="AG232" s="227"/>
      <c r="CG232" s="106"/>
      <c r="CH232" s="190">
        <v>500</v>
      </c>
      <c r="CI232" s="64">
        <f t="shared" ca="1" si="25"/>
        <v>4.7936000000000001E-12</v>
      </c>
      <c r="CJ232" s="65">
        <f t="shared" ca="1" si="25"/>
        <v>4.9282999999999995E-12</v>
      </c>
      <c r="CK232" s="65">
        <f t="shared" ca="1" si="25"/>
        <v>5.0371E-12</v>
      </c>
      <c r="CL232" s="65">
        <f t="shared" ca="1" si="25"/>
        <v>5.1276000000000001E-12</v>
      </c>
      <c r="CM232" s="66">
        <f t="shared" ca="1" si="25"/>
        <v>5.2148E-12</v>
      </c>
      <c r="CN232" s="66">
        <v>0</v>
      </c>
      <c r="CO232" s="67">
        <v>0</v>
      </c>
      <c r="DC232" s="106"/>
      <c r="DD232" s="190">
        <v>500</v>
      </c>
      <c r="DE232" s="218">
        <f t="shared" ca="1" si="26"/>
        <v>267.49299834479535</v>
      </c>
      <c r="DF232" s="218">
        <f t="shared" ca="1" si="26"/>
        <v>275.00954266994631</v>
      </c>
      <c r="DG232" s="218">
        <f t="shared" ca="1" si="26"/>
        <v>281.08081232530219</v>
      </c>
      <c r="DH232" s="218">
        <f t="shared" ca="1" si="26"/>
        <v>286.13090335296488</v>
      </c>
      <c r="DI232" s="218">
        <f t="shared" ca="1" si="27"/>
        <v>290.99684741497811</v>
      </c>
      <c r="DJ232" s="228"/>
      <c r="DK232" s="229"/>
    </row>
    <row r="233" spans="2:115" s="5" customFormat="1" thickBot="1">
      <c r="C233" s="106"/>
      <c r="D233" s="190">
        <v>700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Y233" s="106"/>
      <c r="Z233" s="190">
        <v>700</v>
      </c>
      <c r="AA233" s="140">
        <v>587.27</v>
      </c>
      <c r="AB233" s="224">
        <v>595.99</v>
      </c>
      <c r="AC233" s="224">
        <v>603.54999999999995</v>
      </c>
      <c r="AD233" s="224">
        <v>610.53</v>
      </c>
      <c r="AE233" s="225">
        <v>619.25</v>
      </c>
      <c r="AF233" s="226"/>
      <c r="AG233" s="227"/>
      <c r="CG233" s="106"/>
      <c r="CH233" s="190">
        <v>700</v>
      </c>
      <c r="CI233" s="64">
        <f t="shared" ca="1" si="25"/>
        <v>5.8727000000000002E-12</v>
      </c>
      <c r="CJ233" s="65">
        <f t="shared" ca="1" si="25"/>
        <v>5.9599000000000001E-12</v>
      </c>
      <c r="CK233" s="65">
        <f t="shared" ca="1" si="25"/>
        <v>6.0354999999999995E-12</v>
      </c>
      <c r="CL233" s="65">
        <f t="shared" ca="1" si="25"/>
        <v>6.1052999999999998E-12</v>
      </c>
      <c r="CM233" s="66">
        <f t="shared" ca="1" si="25"/>
        <v>6.1924999999999997E-12</v>
      </c>
      <c r="CN233" s="66">
        <v>0</v>
      </c>
      <c r="CO233" s="67">
        <v>0</v>
      </c>
      <c r="DC233" s="106"/>
      <c r="DD233" s="190">
        <v>700</v>
      </c>
      <c r="DE233" s="218">
        <f t="shared" ca="1" si="26"/>
        <v>327.70905611220786</v>
      </c>
      <c r="DF233" s="218">
        <f t="shared" ca="1" si="26"/>
        <v>332.57500017422097</v>
      </c>
      <c r="DG233" s="218">
        <f t="shared" ca="1" si="26"/>
        <v>336.79363975092042</v>
      </c>
      <c r="DH233" s="218">
        <f t="shared" ca="1" si="26"/>
        <v>340.688627084963</v>
      </c>
      <c r="DI233" s="218">
        <f t="shared" ca="1" si="27"/>
        <v>345.55457114697623</v>
      </c>
      <c r="DJ233" s="228"/>
      <c r="DK233" s="229"/>
    </row>
    <row r="234" spans="2:115" s="5" customFormat="1" thickBot="1">
      <c r="C234" s="106"/>
      <c r="D234" s="198">
        <v>1000</v>
      </c>
      <c r="E234" s="25">
        <v>0</v>
      </c>
      <c r="F234" s="25">
        <v>0</v>
      </c>
      <c r="G234" s="25">
        <v>0</v>
      </c>
      <c r="H234" s="25">
        <v>0</v>
      </c>
      <c r="I234" s="25">
        <v>1</v>
      </c>
      <c r="J234" s="25">
        <v>0</v>
      </c>
      <c r="K234" s="25">
        <v>0</v>
      </c>
      <c r="Y234" s="106"/>
      <c r="Z234" s="198">
        <v>1000</v>
      </c>
      <c r="AA234" s="142">
        <v>697.75</v>
      </c>
      <c r="AB234" s="233">
        <v>709.38</v>
      </c>
      <c r="AC234" s="233">
        <v>718.1</v>
      </c>
      <c r="AD234" s="233">
        <v>725.66</v>
      </c>
      <c r="AE234" s="234">
        <v>733.8</v>
      </c>
      <c r="AF234" s="235"/>
      <c r="AG234" s="236"/>
      <c r="CG234" s="106"/>
      <c r="CH234" s="198">
        <v>1000</v>
      </c>
      <c r="CI234" s="99">
        <f t="shared" ca="1" si="25"/>
        <v>6.9775000000000001E-12</v>
      </c>
      <c r="CJ234" s="100">
        <f t="shared" ca="1" si="25"/>
        <v>7.0938000000000003E-12</v>
      </c>
      <c r="CK234" s="100">
        <f t="shared" ca="1" si="25"/>
        <v>7.1810000000000002E-12</v>
      </c>
      <c r="CL234" s="100">
        <f t="shared" ca="1" si="25"/>
        <v>7.2565999999999996E-12</v>
      </c>
      <c r="CM234" s="101">
        <f t="shared" ca="1" si="25"/>
        <v>733.8</v>
      </c>
      <c r="CN234" s="101">
        <v>0</v>
      </c>
      <c r="CO234" s="102">
        <v>0</v>
      </c>
      <c r="DC234" s="106"/>
      <c r="DD234" s="198">
        <v>1000</v>
      </c>
      <c r="DE234" s="218">
        <f t="shared" ca="1" si="26"/>
        <v>389.35922812725494</v>
      </c>
      <c r="DF234" s="218">
        <f t="shared" ca="1" si="26"/>
        <v>395.84901361363262</v>
      </c>
      <c r="DG234" s="218">
        <f t="shared" ca="1" si="26"/>
        <v>400.71495767564573</v>
      </c>
      <c r="DH234" s="218">
        <f t="shared" ca="1" si="26"/>
        <v>404.93359725234512</v>
      </c>
      <c r="DI234" s="218">
        <f t="shared" ca="1" si="27"/>
        <v>409.47588907170154</v>
      </c>
      <c r="DJ234" s="237"/>
      <c r="DK234" s="238"/>
    </row>
    <row r="235" spans="2:115" s="5" customFormat="1" ht="11.25">
      <c r="C235" s="106"/>
      <c r="D235" s="133"/>
      <c r="E235" s="106"/>
      <c r="F235" s="106"/>
      <c r="G235" s="106"/>
      <c r="H235" s="106"/>
      <c r="Y235" s="106"/>
      <c r="Z235" s="133"/>
      <c r="AA235" s="106"/>
      <c r="AB235" s="106"/>
      <c r="AC235" s="106"/>
      <c r="AD235" s="106"/>
      <c r="CG235" s="106"/>
      <c r="CH235" s="133"/>
      <c r="CI235" s="106"/>
      <c r="CJ235" s="106"/>
      <c r="CK235" s="106"/>
      <c r="CL235" s="106"/>
      <c r="DC235" s="106"/>
      <c r="DD235" s="133"/>
      <c r="DE235" s="106"/>
      <c r="DF235" s="106"/>
      <c r="DG235" s="106"/>
      <c r="DH235" s="106"/>
    </row>
    <row r="236" spans="2:115" s="5" customFormat="1" ht="11.25">
      <c r="C236" s="106"/>
      <c r="D236" s="106"/>
      <c r="E236" s="106"/>
      <c r="F236" s="106"/>
      <c r="G236" s="106"/>
      <c r="H236" s="106"/>
      <c r="I236" s="106"/>
      <c r="Y236" s="106"/>
      <c r="Z236" s="106"/>
      <c r="AA236" s="106"/>
      <c r="AB236" s="106"/>
      <c r="AC236" s="106"/>
      <c r="AD236" s="106"/>
      <c r="AE236" s="106"/>
      <c r="CG236" s="106"/>
      <c r="CH236" s="106"/>
      <c r="CI236" s="106"/>
      <c r="CJ236" s="106"/>
      <c r="CK236" s="106"/>
      <c r="CL236" s="106"/>
      <c r="CM236" s="106"/>
      <c r="DC236" s="106"/>
      <c r="DD236" s="106"/>
      <c r="DE236" s="106"/>
      <c r="DF236" s="106"/>
      <c r="DG236" s="106"/>
      <c r="DH236" s="106"/>
      <c r="DI236" s="106"/>
    </row>
    <row r="237" spans="2:115" s="5" customFormat="1" ht="14.25" customHeight="1">
      <c r="B237" s="149" t="s">
        <v>170</v>
      </c>
      <c r="C237" s="149"/>
      <c r="D237" s="149"/>
      <c r="E237" s="149"/>
      <c r="F237" s="149"/>
      <c r="G237" s="149"/>
      <c r="H237" s="149"/>
      <c r="I237" s="149"/>
      <c r="J237" s="243"/>
      <c r="X237" s="149" t="s">
        <v>170</v>
      </c>
      <c r="Y237" s="149"/>
      <c r="Z237" s="149"/>
      <c r="AA237" s="149"/>
      <c r="AB237" s="149"/>
      <c r="AC237" s="149"/>
      <c r="AD237" s="149"/>
      <c r="AE237" s="149"/>
      <c r="AF237" s="243"/>
      <c r="CF237" s="149" t="s">
        <v>170</v>
      </c>
      <c r="CG237" s="149"/>
      <c r="CH237" s="149"/>
      <c r="CI237" s="149"/>
      <c r="CJ237" s="149"/>
      <c r="CK237" s="149"/>
      <c r="CL237" s="149"/>
      <c r="CM237" s="149"/>
      <c r="CN237" s="243"/>
      <c r="DB237" s="149" t="s">
        <v>170</v>
      </c>
      <c r="DC237" s="149"/>
      <c r="DD237" s="149"/>
      <c r="DE237" s="149"/>
      <c r="DF237" s="149"/>
      <c r="DG237" s="149"/>
      <c r="DH237" s="149"/>
      <c r="DI237" s="149"/>
      <c r="DJ237" s="243"/>
    </row>
    <row r="238" spans="2:115" s="5" customFormat="1" ht="11.25" customHeight="1">
      <c r="B238" s="244" t="s">
        <v>171</v>
      </c>
      <c r="C238" s="244"/>
      <c r="D238" s="245" t="s">
        <v>172</v>
      </c>
      <c r="E238" s="245"/>
      <c r="F238" s="245"/>
      <c r="G238" s="245"/>
      <c r="H238" s="245"/>
      <c r="I238" s="245"/>
      <c r="J238" s="243"/>
      <c r="X238" s="244" t="s">
        <v>171</v>
      </c>
      <c r="Y238" s="244"/>
      <c r="Z238" s="245" t="s">
        <v>172</v>
      </c>
      <c r="AA238" s="245"/>
      <c r="AB238" s="245"/>
      <c r="AC238" s="245"/>
      <c r="AD238" s="245"/>
      <c r="AE238" s="245"/>
      <c r="AF238" s="243"/>
      <c r="CF238" s="244" t="s">
        <v>171</v>
      </c>
      <c r="CG238" s="244"/>
      <c r="CH238" s="245" t="s">
        <v>172</v>
      </c>
      <c r="CI238" s="245"/>
      <c r="CJ238" s="245"/>
      <c r="CK238" s="245"/>
      <c r="CL238" s="245"/>
      <c r="CM238" s="245"/>
      <c r="CN238" s="243"/>
      <c r="DB238" s="244" t="s">
        <v>171</v>
      </c>
      <c r="DC238" s="244"/>
      <c r="DD238" s="245" t="s">
        <v>172</v>
      </c>
      <c r="DE238" s="245"/>
      <c r="DF238" s="245"/>
      <c r="DG238" s="245"/>
      <c r="DH238" s="245"/>
      <c r="DI238" s="245"/>
      <c r="DJ238" s="243"/>
    </row>
    <row r="239" spans="2:115" s="5" customFormat="1" ht="11.25" customHeight="1">
      <c r="B239" s="244"/>
      <c r="C239" s="244"/>
      <c r="D239" s="246"/>
      <c r="E239" s="245" t="s">
        <v>173</v>
      </c>
      <c r="F239" s="245"/>
      <c r="G239" s="245" t="s">
        <v>174</v>
      </c>
      <c r="H239" s="245"/>
      <c r="I239" s="245"/>
      <c r="N239" s="247"/>
      <c r="O239" s="247"/>
      <c r="X239" s="244"/>
      <c r="Y239" s="244"/>
      <c r="Z239" s="246"/>
      <c r="AA239" s="245" t="s">
        <v>173</v>
      </c>
      <c r="AB239" s="245"/>
      <c r="AC239" s="245" t="s">
        <v>174</v>
      </c>
      <c r="AD239" s="245"/>
      <c r="AE239" s="245"/>
      <c r="AJ239" s="247"/>
      <c r="AK239" s="247"/>
      <c r="CF239" s="244"/>
      <c r="CG239" s="244"/>
      <c r="CH239" s="246"/>
      <c r="CI239" s="245" t="s">
        <v>173</v>
      </c>
      <c r="CJ239" s="245"/>
      <c r="CK239" s="245" t="s">
        <v>174</v>
      </c>
      <c r="CL239" s="245"/>
      <c r="CM239" s="245"/>
      <c r="CR239" s="247"/>
      <c r="CS239" s="247"/>
      <c r="DB239" s="244"/>
      <c r="DC239" s="244"/>
      <c r="DD239" s="246"/>
      <c r="DE239" s="245" t="s">
        <v>173</v>
      </c>
      <c r="DF239" s="245"/>
      <c r="DG239" s="245" t="s">
        <v>174</v>
      </c>
      <c r="DH239" s="245"/>
      <c r="DI239" s="245"/>
    </row>
    <row r="240" spans="2:115" s="5" customFormat="1" ht="11.25">
      <c r="B240" s="244"/>
      <c r="C240" s="244"/>
      <c r="D240" s="246"/>
      <c r="E240" s="246" t="s">
        <v>175</v>
      </c>
      <c r="F240" s="246" t="s">
        <v>176</v>
      </c>
      <c r="G240" s="246" t="s">
        <v>175</v>
      </c>
      <c r="H240" s="246" t="s">
        <v>177</v>
      </c>
      <c r="I240" s="248" t="s">
        <v>176</v>
      </c>
      <c r="M240" s="247"/>
      <c r="N240" s="247"/>
      <c r="O240" s="247"/>
      <c r="X240" s="244"/>
      <c r="Y240" s="244"/>
      <c r="Z240" s="246"/>
      <c r="AA240" s="246" t="s">
        <v>175</v>
      </c>
      <c r="AB240" s="246" t="s">
        <v>176</v>
      </c>
      <c r="AC240" s="246" t="s">
        <v>175</v>
      </c>
      <c r="AD240" s="246" t="s">
        <v>177</v>
      </c>
      <c r="AE240" s="248" t="s">
        <v>176</v>
      </c>
      <c r="AI240" s="247"/>
      <c r="AJ240" s="247"/>
      <c r="AK240" s="247"/>
      <c r="CF240" s="244"/>
      <c r="CG240" s="244"/>
      <c r="CH240" s="246"/>
      <c r="CI240" s="246" t="s">
        <v>175</v>
      </c>
      <c r="CJ240" s="246" t="s">
        <v>176</v>
      </c>
      <c r="CK240" s="246" t="s">
        <v>175</v>
      </c>
      <c r="CL240" s="246" t="s">
        <v>177</v>
      </c>
      <c r="CM240" s="248" t="s">
        <v>176</v>
      </c>
      <c r="CQ240" s="247"/>
      <c r="CR240" s="247"/>
      <c r="CS240" s="247"/>
      <c r="DB240" s="244"/>
      <c r="DC240" s="244"/>
      <c r="DD240" s="246"/>
      <c r="DE240" s="246" t="s">
        <v>175</v>
      </c>
      <c r="DF240" s="246" t="s">
        <v>176</v>
      </c>
      <c r="DG240" s="246" t="s">
        <v>175</v>
      </c>
      <c r="DH240" s="246" t="s">
        <v>177</v>
      </c>
      <c r="DI240" s="248" t="s">
        <v>176</v>
      </c>
    </row>
    <row r="241" spans="1:115" s="5" customFormat="1" ht="23.25" thickBot="1">
      <c r="B241" s="20" t="s">
        <v>6</v>
      </c>
      <c r="C241" s="249" t="s">
        <v>140</v>
      </c>
      <c r="D241" s="249" t="s">
        <v>141</v>
      </c>
      <c r="E241" s="249" t="s">
        <v>178</v>
      </c>
      <c r="F241" s="249" t="s">
        <v>178</v>
      </c>
      <c r="G241" s="249" t="s">
        <v>178</v>
      </c>
      <c r="H241" s="249" t="s">
        <v>178</v>
      </c>
      <c r="I241" s="20" t="s">
        <v>178</v>
      </c>
      <c r="J241" s="250"/>
      <c r="M241" s="247"/>
      <c r="N241" s="247"/>
      <c r="O241" s="247"/>
      <c r="X241" s="20" t="s">
        <v>6</v>
      </c>
      <c r="Y241" s="249" t="s">
        <v>97</v>
      </c>
      <c r="Z241" s="249" t="s">
        <v>141</v>
      </c>
      <c r="AA241" s="249" t="s">
        <v>97</v>
      </c>
      <c r="AB241" s="249" t="s">
        <v>97</v>
      </c>
      <c r="AC241" s="249" t="s">
        <v>97</v>
      </c>
      <c r="AD241" s="249" t="s">
        <v>97</v>
      </c>
      <c r="AE241" s="20" t="s">
        <v>97</v>
      </c>
      <c r="AF241" s="250"/>
      <c r="AI241" s="247"/>
      <c r="AJ241" s="247"/>
      <c r="AK241" s="247"/>
      <c r="CF241" s="20" t="s">
        <v>6</v>
      </c>
      <c r="CG241" s="249" t="s">
        <v>11</v>
      </c>
      <c r="CH241" s="249" t="s">
        <v>141</v>
      </c>
      <c r="CI241" s="249" t="s">
        <v>11</v>
      </c>
      <c r="CJ241" s="249" t="s">
        <v>11</v>
      </c>
      <c r="CK241" s="249" t="s">
        <v>11</v>
      </c>
      <c r="CL241" s="249" t="s">
        <v>11</v>
      </c>
      <c r="CM241" s="20" t="s">
        <v>11</v>
      </c>
      <c r="CN241" s="250"/>
      <c r="CQ241" s="247"/>
      <c r="CR241" s="247"/>
      <c r="CS241" s="247"/>
      <c r="DB241" s="20" t="s">
        <v>6</v>
      </c>
      <c r="DC241" s="249" t="s">
        <v>97</v>
      </c>
      <c r="DD241" s="249" t="s">
        <v>141</v>
      </c>
      <c r="DE241" s="249" t="s">
        <v>97</v>
      </c>
      <c r="DF241" s="249" t="s">
        <v>97</v>
      </c>
      <c r="DG241" s="249" t="s">
        <v>97</v>
      </c>
      <c r="DH241" s="249" t="s">
        <v>97</v>
      </c>
      <c r="DI241" s="20" t="s">
        <v>97</v>
      </c>
      <c r="DJ241" s="250"/>
    </row>
    <row r="242" spans="1:115" s="5" customFormat="1" thickBot="1">
      <c r="A242" s="49">
        <v>30</v>
      </c>
      <c r="B242" s="251" t="s">
        <v>48</v>
      </c>
      <c r="C242" s="25">
        <v>0</v>
      </c>
      <c r="D242" s="252">
        <v>2</v>
      </c>
      <c r="E242" s="25">
        <v>1</v>
      </c>
      <c r="F242" s="25">
        <v>0</v>
      </c>
      <c r="G242" s="25">
        <v>0</v>
      </c>
      <c r="H242" s="25">
        <v>1</v>
      </c>
      <c r="I242" s="25">
        <v>0</v>
      </c>
      <c r="J242" s="250"/>
      <c r="M242" s="253"/>
      <c r="N242" s="253"/>
      <c r="O242" s="253"/>
      <c r="X242" s="251" t="s">
        <v>48</v>
      </c>
      <c r="Y242" s="27">
        <v>183.62</v>
      </c>
      <c r="Z242" s="252">
        <v>2</v>
      </c>
      <c r="AA242" s="138">
        <v>73.45</v>
      </c>
      <c r="AB242" s="214">
        <v>79.569999999999993</v>
      </c>
      <c r="AC242" s="214">
        <v>260.12</v>
      </c>
      <c r="AD242" s="214">
        <v>273.58999999999997</v>
      </c>
      <c r="AE242" s="139">
        <v>289.5</v>
      </c>
      <c r="AF242" s="250"/>
      <c r="AI242" s="253"/>
      <c r="AJ242" s="253"/>
      <c r="AK242" s="253"/>
      <c r="CF242" s="251" t="s">
        <v>48</v>
      </c>
      <c r="CG242" s="178">
        <f ca="1">IF(C242=0,0.00000000000001*Y242,C242*Y242)</f>
        <v>1.8362000000000002E-12</v>
      </c>
      <c r="CH242" s="252">
        <v>2</v>
      </c>
      <c r="CI242" s="221">
        <f t="shared" ref="CI242:CM252" ca="1" si="28">IF(E242=0,0.00000000000001*AA242,E242*AA242)</f>
        <v>73.45</v>
      </c>
      <c r="CJ242" s="222">
        <f t="shared" ca="1" si="28"/>
        <v>7.9569999999999993E-13</v>
      </c>
      <c r="CK242" s="222">
        <f t="shared" ca="1" si="28"/>
        <v>2.6011999999999999E-12</v>
      </c>
      <c r="CL242" s="222">
        <f t="shared" ca="1" si="28"/>
        <v>273.58999999999997</v>
      </c>
      <c r="CM242" s="254">
        <f t="shared" ca="1" si="28"/>
        <v>2.8950000000000001E-12</v>
      </c>
      <c r="CN242" s="250"/>
      <c r="CQ242" s="253"/>
      <c r="CR242" s="253"/>
      <c r="CS242" s="253"/>
      <c r="DB242" s="251" t="s">
        <v>48</v>
      </c>
      <c r="DC242" s="47">
        <f ca="1">IFERROR(SUM($BM$36:$BP$36)*(CG242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242=0,0.00000000000001,C242),0)</f>
        <v>102.46383585629033</v>
      </c>
      <c r="DD242" s="252">
        <v>2</v>
      </c>
      <c r="DE242" s="218">
        <f ca="1">IFERROR(SUM($BM$36:$BP$36)*(CI242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E242=0,0.00000000000001,E242),0)</f>
        <v>40.986650384732179</v>
      </c>
      <c r="DF242" s="218">
        <f t="shared" ref="DF242:DH252" ca="1" si="29">IFERROR(SUM($BM$36:$BP$36)*(CJ242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F242=0,0.00000000000001,F242),0)</f>
        <v>44.401739565869832</v>
      </c>
      <c r="DG242" s="218">
        <f t="shared" ca="1" si="29"/>
        <v>145.15245062051099</v>
      </c>
      <c r="DH242" s="218">
        <f t="shared" ca="1" si="29"/>
        <v>152.66899494566204</v>
      </c>
      <c r="DI242" s="218">
        <f ca="1">IFERROR(SUM($BM$36:$BP$36)*(CM242/SUM($CG$11:$CJ$42,$CG$70:$CH$71,$CG$77:$CH$98,$CG$104:$CH$125,$CI$131,$CI$148,$CG$172:$CG$176,$CI$172:$CI$182,$CI$185:$CI$195,$CG$203:$CG$207,$CI$203:$CM$216,$CI$221:$CM$234,$CG$242:$CG$244,$CI$242:$CM$252,$CG$259:$CK$269,$CG$304:$CH$326,$CH$333,$CG$338:$CH$353))/IF(I242=0,0.00000000000001,I242),0)</f>
        <v>161.54711077440393</v>
      </c>
      <c r="DJ242" s="250"/>
    </row>
    <row r="243" spans="1:115" s="5" customFormat="1" thickBot="1">
      <c r="A243" s="49">
        <v>150</v>
      </c>
      <c r="B243" s="50" t="s">
        <v>145</v>
      </c>
      <c r="C243" s="25">
        <v>2</v>
      </c>
      <c r="D243" s="255">
        <v>4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0"/>
      <c r="X243" s="50" t="s">
        <v>145</v>
      </c>
      <c r="Y243" s="52">
        <v>201.98</v>
      </c>
      <c r="Z243" s="255">
        <v>4</v>
      </c>
      <c r="AA243" s="140">
        <v>125.47</v>
      </c>
      <c r="AB243" s="224">
        <v>135.26</v>
      </c>
      <c r="AC243" s="224">
        <v>441.29</v>
      </c>
      <c r="AD243" s="224">
        <v>465.16</v>
      </c>
      <c r="AE243" s="141">
        <v>492.71</v>
      </c>
      <c r="AF243" s="250"/>
      <c r="CF243" s="50" t="s">
        <v>145</v>
      </c>
      <c r="CG243" s="186">
        <f ca="1">IF(C243=0,0.00000000000001*Y243,C243*Y243)</f>
        <v>403.96</v>
      </c>
      <c r="CH243" s="255">
        <v>4</v>
      </c>
      <c r="CI243" s="230">
        <f t="shared" ca="1" si="28"/>
        <v>1.2546999999999999E-12</v>
      </c>
      <c r="CJ243" s="231">
        <f t="shared" ca="1" si="28"/>
        <v>1.3525999999999999E-12</v>
      </c>
      <c r="CK243" s="231">
        <f t="shared" ca="1" si="28"/>
        <v>4.4129000000000003E-12</v>
      </c>
      <c r="CL243" s="231">
        <f t="shared" ca="1" si="28"/>
        <v>4.6516000000000001E-12</v>
      </c>
      <c r="CM243" s="256">
        <f t="shared" ca="1" si="28"/>
        <v>4.9270999999999999E-12</v>
      </c>
      <c r="CN243" s="250"/>
      <c r="DB243" s="50" t="s">
        <v>145</v>
      </c>
      <c r="DC243" s="47">
        <f ca="1">IFERROR(SUM($BM$36:$BP$36)*(CG243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243=0,0.00000000000001,C243),0)</f>
        <v>112.70910339970327</v>
      </c>
      <c r="DD243" s="255">
        <v>4</v>
      </c>
      <c r="DE243" s="218">
        <f t="shared" ref="DE243:DE252" ca="1" si="30">IFERROR(SUM($BM$36:$BP$36)*(CI243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E243=0,0.00000000000001,E243),0)</f>
        <v>70.014908424402265</v>
      </c>
      <c r="DF243" s="218">
        <f t="shared" ca="1" si="29"/>
        <v>75.47793507200646</v>
      </c>
      <c r="DG243" s="218">
        <f t="shared" ca="1" si="29"/>
        <v>246.24913476213018</v>
      </c>
      <c r="DH243" s="218">
        <f t="shared" ca="1" si="29"/>
        <v>259.5690986107831</v>
      </c>
      <c r="DI243" s="218">
        <f t="shared" ref="DI243:DI252" ca="1" si="31">IFERROR(SUM($BM$36:$BP$36)*(CM243/SUM($CG$11:$CJ$42,$CG$70:$CH$71,$CG$77:$CH$98,$CG$104:$CH$125,$CI$131,$CI$148,$CG$172:$CG$176,$CI$172:$CI$182,$CI$185:$CI$195,$CG$203:$CG$207,$CI$203:$CM$216,$CI$221:$CM$234,$CG$242:$CG$244,$CI$242:$CM$252,$CG$259:$CK$269,$CG$304:$CH$326,$CH$333,$CG$338:$CH$353))/IF(I243=0,0.00000000000001,I243),0)</f>
        <v>274.94258013698294</v>
      </c>
      <c r="DJ243" s="250"/>
    </row>
    <row r="244" spans="1:115" s="5" customFormat="1" thickBot="1">
      <c r="A244" s="49">
        <v>500</v>
      </c>
      <c r="B244" s="95" t="s">
        <v>65</v>
      </c>
      <c r="C244" s="25">
        <v>0</v>
      </c>
      <c r="D244" s="255">
        <v>6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0"/>
      <c r="X244" s="95" t="s">
        <v>65</v>
      </c>
      <c r="Y244" s="97">
        <v>367.23</v>
      </c>
      <c r="Z244" s="255">
        <v>6</v>
      </c>
      <c r="AA244" s="140">
        <v>161.58000000000001</v>
      </c>
      <c r="AB244" s="224">
        <v>175.05</v>
      </c>
      <c r="AC244" s="224">
        <v>571.04999999999995</v>
      </c>
      <c r="AD244" s="224">
        <v>602.27</v>
      </c>
      <c r="AE244" s="141">
        <v>637.76</v>
      </c>
      <c r="AF244" s="250"/>
      <c r="CF244" s="95" t="s">
        <v>65</v>
      </c>
      <c r="CG244" s="189">
        <f ca="1">IF(C244=0,0.00000000000001*Y244,C244*Y244)</f>
        <v>3.6723E-12</v>
      </c>
      <c r="CH244" s="255">
        <v>6</v>
      </c>
      <c r="CI244" s="230">
        <f t="shared" ca="1" si="28"/>
        <v>1.6158E-12</v>
      </c>
      <c r="CJ244" s="231">
        <f t="shared" ca="1" si="28"/>
        <v>1.7505000000000001E-12</v>
      </c>
      <c r="CK244" s="231">
        <f t="shared" ca="1" si="28"/>
        <v>5.7104999999999991E-12</v>
      </c>
      <c r="CL244" s="231">
        <f t="shared" ca="1" si="28"/>
        <v>6.0227000000000002E-12</v>
      </c>
      <c r="CM244" s="256">
        <f t="shared" ca="1" si="28"/>
        <v>6.3775999999999998E-12</v>
      </c>
      <c r="CN244" s="250"/>
      <c r="DB244" s="95" t="s">
        <v>65</v>
      </c>
      <c r="DC244" s="47">
        <f ca="1">IFERROR(SUM($BM$36:$BP$36)*(CG244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244=0,0.00000000000001,C244),0)</f>
        <v>204.92209150150029</v>
      </c>
      <c r="DD244" s="255">
        <v>6</v>
      </c>
      <c r="DE244" s="218">
        <f t="shared" ca="1" si="30"/>
        <v>90.165050635330502</v>
      </c>
      <c r="DF244" s="218">
        <f t="shared" ca="1" si="29"/>
        <v>97.681594960481519</v>
      </c>
      <c r="DG244" s="218">
        <f t="shared" ca="1" si="29"/>
        <v>318.65795373997696</v>
      </c>
      <c r="DH244" s="218">
        <f t="shared" ca="1" si="29"/>
        <v>336.07937273264332</v>
      </c>
      <c r="DI244" s="218">
        <f t="shared" ca="1" si="31"/>
        <v>355.88354185659358</v>
      </c>
      <c r="DJ244" s="250"/>
    </row>
    <row r="245" spans="1:115" s="5" customFormat="1" thickBot="1">
      <c r="C245" s="106"/>
      <c r="D245" s="257">
        <v>8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0"/>
      <c r="Y245" s="106"/>
      <c r="Z245" s="257">
        <v>8</v>
      </c>
      <c r="AA245" s="140">
        <v>198.31</v>
      </c>
      <c r="AB245" s="224">
        <v>215.44</v>
      </c>
      <c r="AC245" s="224">
        <v>700.81</v>
      </c>
      <c r="AD245" s="224">
        <v>739.37</v>
      </c>
      <c r="AE245" s="141">
        <v>782.52</v>
      </c>
      <c r="AF245" s="250"/>
      <c r="CG245" s="106"/>
      <c r="CH245" s="257">
        <v>8</v>
      </c>
      <c r="CI245" s="230">
        <f t="shared" ca="1" si="28"/>
        <v>1.9830999999999999E-12</v>
      </c>
      <c r="CJ245" s="231">
        <f t="shared" ca="1" si="28"/>
        <v>2.1543999999999998E-12</v>
      </c>
      <c r="CK245" s="231">
        <f t="shared" ca="1" si="28"/>
        <v>7.0080999999999996E-12</v>
      </c>
      <c r="CL245" s="231">
        <f t="shared" ca="1" si="28"/>
        <v>7.3936999999999999E-12</v>
      </c>
      <c r="CM245" s="256">
        <f t="shared" ca="1" si="28"/>
        <v>7.8252000000000002E-12</v>
      </c>
      <c r="CN245" s="250"/>
      <c r="DC245" s="106"/>
      <c r="DD245" s="257">
        <v>8</v>
      </c>
      <c r="DE245" s="218">
        <f t="shared" ca="1" si="30"/>
        <v>110.66116593323675</v>
      </c>
      <c r="DF245" s="218">
        <f t="shared" ca="1" si="29"/>
        <v>120.220067513774</v>
      </c>
      <c r="DG245" s="218">
        <f t="shared" ca="1" si="29"/>
        <v>391.06677271782382</v>
      </c>
      <c r="DH245" s="218">
        <f t="shared" ca="1" si="29"/>
        <v>412.58406664342317</v>
      </c>
      <c r="DI245" s="218">
        <f t="shared" ca="1" si="31"/>
        <v>436.6626774548759</v>
      </c>
      <c r="DJ245" s="250"/>
    </row>
    <row r="246" spans="1:115" s="5" customFormat="1" thickBot="1">
      <c r="C246" s="106"/>
      <c r="D246" s="257">
        <v>10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0"/>
      <c r="Y246" s="106"/>
      <c r="Z246" s="257">
        <v>10</v>
      </c>
      <c r="AA246" s="140">
        <v>235.03</v>
      </c>
      <c r="AB246" s="224">
        <v>255.23</v>
      </c>
      <c r="AC246" s="224">
        <v>831.17</v>
      </c>
      <c r="AD246" s="224">
        <v>876.47</v>
      </c>
      <c r="AE246" s="141">
        <v>927.27</v>
      </c>
      <c r="AF246" s="250"/>
      <c r="CG246" s="106"/>
      <c r="CH246" s="257">
        <v>10</v>
      </c>
      <c r="CI246" s="230">
        <f t="shared" ca="1" si="28"/>
        <v>2.3503000000000002E-12</v>
      </c>
      <c r="CJ246" s="231">
        <f t="shared" ca="1" si="28"/>
        <v>2.5522999999999999E-12</v>
      </c>
      <c r="CK246" s="231">
        <f t="shared" ca="1" si="28"/>
        <v>8.311699999999999E-12</v>
      </c>
      <c r="CL246" s="231">
        <f t="shared" ca="1" si="28"/>
        <v>8.7646999999999996E-12</v>
      </c>
      <c r="CM246" s="256">
        <f t="shared" ca="1" si="28"/>
        <v>9.2727000000000003E-12</v>
      </c>
      <c r="CN246" s="250"/>
      <c r="DC246" s="106"/>
      <c r="DD246" s="257">
        <v>10</v>
      </c>
      <c r="DE246" s="218">
        <f t="shared" ca="1" si="30"/>
        <v>131.15170102006269</v>
      </c>
      <c r="DF246" s="218">
        <f t="shared" ca="1" si="29"/>
        <v>142.42372740224906</v>
      </c>
      <c r="DG246" s="218">
        <f t="shared" ca="1" si="29"/>
        <v>463.81040436048801</v>
      </c>
      <c r="DH246" s="218">
        <f t="shared" ca="1" si="29"/>
        <v>489.08876055420308</v>
      </c>
      <c r="DI246" s="218">
        <f t="shared" ca="1" si="31"/>
        <v>517.43623284207786</v>
      </c>
      <c r="DJ246" s="250"/>
    </row>
    <row r="247" spans="1:115" s="5" customFormat="1" thickBot="1">
      <c r="C247" s="106"/>
      <c r="D247" s="257">
        <v>30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0"/>
      <c r="Y247" s="106"/>
      <c r="Z247" s="257">
        <v>30</v>
      </c>
      <c r="AA247" s="140">
        <v>244.82</v>
      </c>
      <c r="AB247" s="224">
        <v>276.64999999999998</v>
      </c>
      <c r="AC247" s="224">
        <v>930.94</v>
      </c>
      <c r="AD247" s="224">
        <v>1040.5</v>
      </c>
      <c r="AE247" s="141">
        <v>1096.2</v>
      </c>
      <c r="AF247" s="250"/>
      <c r="CG247" s="106"/>
      <c r="CH247" s="257">
        <v>30</v>
      </c>
      <c r="CI247" s="230">
        <f t="shared" ca="1" si="28"/>
        <v>2.4482E-12</v>
      </c>
      <c r="CJ247" s="231">
        <f t="shared" ca="1" si="28"/>
        <v>2.7664999999999996E-12</v>
      </c>
      <c r="CK247" s="231">
        <f t="shared" ca="1" si="28"/>
        <v>9.3094000000000007E-12</v>
      </c>
      <c r="CL247" s="231">
        <f t="shared" ca="1" si="28"/>
        <v>1.0405E-11</v>
      </c>
      <c r="CM247" s="256">
        <f t="shared" ca="1" si="28"/>
        <v>1.0962000000000001E-11</v>
      </c>
      <c r="CN247" s="250"/>
      <c r="DC247" s="106"/>
      <c r="DD247" s="257">
        <v>30</v>
      </c>
      <c r="DE247" s="218">
        <f t="shared" ca="1" si="30"/>
        <v>136.61472766766687</v>
      </c>
      <c r="DF247" s="218">
        <f t="shared" ca="1" si="29"/>
        <v>154.37653953623084</v>
      </c>
      <c r="DG247" s="218">
        <f t="shared" ca="1" si="29"/>
        <v>519.48417030854432</v>
      </c>
      <c r="DH247" s="218">
        <f t="shared" ca="1" si="29"/>
        <v>580.6209629042047</v>
      </c>
      <c r="DI247" s="218">
        <f t="shared" ca="1" si="31"/>
        <v>611.70273862142176</v>
      </c>
      <c r="DJ247" s="250"/>
    </row>
    <row r="248" spans="1:115" s="5" customFormat="1" thickBot="1">
      <c r="C248" s="106"/>
      <c r="D248" s="257">
        <v>60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0"/>
      <c r="Y248" s="106"/>
      <c r="Z248" s="257">
        <v>60</v>
      </c>
      <c r="AA248" s="140">
        <v>363.56</v>
      </c>
      <c r="AB248" s="224">
        <v>414.98</v>
      </c>
      <c r="AC248" s="224">
        <v>1396.1</v>
      </c>
      <c r="AD248" s="224">
        <v>1559.52</v>
      </c>
      <c r="AE248" s="141">
        <v>1644.6</v>
      </c>
      <c r="AF248" s="250"/>
      <c r="CG248" s="106"/>
      <c r="CH248" s="257">
        <v>60</v>
      </c>
      <c r="CI248" s="230">
        <f t="shared" ca="1" si="28"/>
        <v>3.6356E-12</v>
      </c>
      <c r="CJ248" s="231">
        <f t="shared" ca="1" si="28"/>
        <v>4.1497999999999999E-12</v>
      </c>
      <c r="CK248" s="231">
        <f t="shared" ca="1" si="28"/>
        <v>1.3960999999999998E-11</v>
      </c>
      <c r="CL248" s="231">
        <f t="shared" ca="1" si="28"/>
        <v>1.5595200000000001E-11</v>
      </c>
      <c r="CM248" s="256">
        <f t="shared" ca="1" si="28"/>
        <v>1.6446E-11</v>
      </c>
      <c r="CN248" s="250"/>
      <c r="DC248" s="106"/>
      <c r="DD248" s="257">
        <v>60</v>
      </c>
      <c r="DE248" s="218">
        <f t="shared" ca="1" si="30"/>
        <v>202.87415403503377</v>
      </c>
      <c r="DF248" s="218">
        <f t="shared" ca="1" si="29"/>
        <v>231.56759940988647</v>
      </c>
      <c r="DG248" s="218">
        <f t="shared" ca="1" si="29"/>
        <v>779.05326891932714</v>
      </c>
      <c r="DH248" s="218">
        <f t="shared" ca="1" si="29"/>
        <v>870.24507839343153</v>
      </c>
      <c r="DI248" s="218">
        <f t="shared" ca="1" si="31"/>
        <v>917.72151426454116</v>
      </c>
      <c r="DJ248" s="250"/>
    </row>
    <row r="249" spans="1:115" s="5" customFormat="1" thickBot="1">
      <c r="C249" s="106"/>
      <c r="D249" s="257">
        <v>150</v>
      </c>
      <c r="E249" s="25">
        <v>0</v>
      </c>
      <c r="F249" s="25">
        <v>0</v>
      </c>
      <c r="G249" s="25">
        <v>0</v>
      </c>
      <c r="H249" s="25">
        <v>0</v>
      </c>
      <c r="I249" s="25">
        <v>0</v>
      </c>
      <c r="J249" s="250"/>
      <c r="Y249" s="106"/>
      <c r="Z249" s="257">
        <v>150</v>
      </c>
      <c r="AA249" s="140">
        <v>366.01</v>
      </c>
      <c r="AB249" s="224">
        <v>444.35</v>
      </c>
      <c r="AC249" s="224">
        <v>1611.55</v>
      </c>
      <c r="AD249" s="224">
        <v>1891.26</v>
      </c>
      <c r="AE249" s="141">
        <v>2058.35</v>
      </c>
      <c r="AF249" s="250"/>
      <c r="CG249" s="106"/>
      <c r="CH249" s="257">
        <v>150</v>
      </c>
      <c r="CI249" s="230">
        <f t="shared" ca="1" si="28"/>
        <v>3.6600999999999997E-12</v>
      </c>
      <c r="CJ249" s="231">
        <f t="shared" ca="1" si="28"/>
        <v>4.4435000000000006E-12</v>
      </c>
      <c r="CK249" s="231">
        <f t="shared" ca="1" si="28"/>
        <v>1.6115499999999999E-11</v>
      </c>
      <c r="CL249" s="231">
        <f t="shared" ca="1" si="28"/>
        <v>1.8912600000000001E-11</v>
      </c>
      <c r="CM249" s="256">
        <f t="shared" ca="1" si="28"/>
        <v>2.0583499999999999E-11</v>
      </c>
      <c r="CN249" s="250"/>
      <c r="DC249" s="106"/>
      <c r="DD249" s="257">
        <v>150</v>
      </c>
      <c r="DE249" s="218">
        <f t="shared" ca="1" si="30"/>
        <v>204.24130574970491</v>
      </c>
      <c r="DF249" s="218">
        <f t="shared" ca="1" si="29"/>
        <v>247.9566793526991</v>
      </c>
      <c r="DG249" s="218">
        <f t="shared" ca="1" si="29"/>
        <v>899.27891664418166</v>
      </c>
      <c r="DH249" s="218">
        <f t="shared" ca="1" si="29"/>
        <v>1055.3630007709814</v>
      </c>
      <c r="DI249" s="218">
        <f t="shared" ca="1" si="31"/>
        <v>1148.6027477115522</v>
      </c>
      <c r="DJ249" s="250"/>
    </row>
    <row r="250" spans="1:115" s="5" customFormat="1" thickBot="1">
      <c r="C250" s="106"/>
      <c r="D250" s="257">
        <v>300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0"/>
      <c r="Y250" s="106"/>
      <c r="Z250" s="257">
        <v>300</v>
      </c>
      <c r="AA250" s="140">
        <v>658.57</v>
      </c>
      <c r="AB250" s="224">
        <v>799.96</v>
      </c>
      <c r="AC250" s="224">
        <v>2901.16</v>
      </c>
      <c r="AD250" s="224">
        <v>3404.88</v>
      </c>
      <c r="AE250" s="141">
        <v>3704.79</v>
      </c>
      <c r="AF250" s="250"/>
      <c r="CG250" s="106"/>
      <c r="CH250" s="257">
        <v>300</v>
      </c>
      <c r="CI250" s="230">
        <f t="shared" ca="1" si="28"/>
        <v>6.5857000000000001E-12</v>
      </c>
      <c r="CJ250" s="231">
        <f t="shared" ca="1" si="28"/>
        <v>7.9996E-12</v>
      </c>
      <c r="CK250" s="231">
        <f t="shared" ca="1" si="28"/>
        <v>2.9011599999999998E-11</v>
      </c>
      <c r="CL250" s="231">
        <f t="shared" ca="1" si="28"/>
        <v>3.40488E-11</v>
      </c>
      <c r="CM250" s="256">
        <f t="shared" ca="1" si="28"/>
        <v>3.70479E-11</v>
      </c>
      <c r="CN250" s="250"/>
      <c r="DC250" s="106"/>
      <c r="DD250" s="257">
        <v>300</v>
      </c>
      <c r="DE250" s="218">
        <f t="shared" ca="1" si="30"/>
        <v>367.49596111467764</v>
      </c>
      <c r="DF250" s="218">
        <f t="shared" ca="1" si="29"/>
        <v>446.39456557890207</v>
      </c>
      <c r="DG250" s="218">
        <f t="shared" ca="1" si="29"/>
        <v>1618.9085177694978</v>
      </c>
      <c r="DH250" s="218">
        <f t="shared" ca="1" si="29"/>
        <v>1899.99491030588</v>
      </c>
      <c r="DI250" s="218">
        <f t="shared" ca="1" si="31"/>
        <v>2067.3510208148668</v>
      </c>
      <c r="DJ250" s="250"/>
    </row>
    <row r="251" spans="1:115" s="5" customFormat="1" thickBot="1">
      <c r="C251" s="106"/>
      <c r="D251" s="257">
        <v>500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0"/>
      <c r="Y251" s="106"/>
      <c r="Z251" s="257">
        <v>500</v>
      </c>
      <c r="AA251" s="140">
        <v>1259.6199999999999</v>
      </c>
      <c r="AB251" s="224">
        <v>1380.8</v>
      </c>
      <c r="AC251" s="224">
        <v>4450.8900000000003</v>
      </c>
      <c r="AD251" s="224">
        <v>4777.1099999999997</v>
      </c>
      <c r="AE251" s="141">
        <v>4972.97</v>
      </c>
      <c r="AF251" s="250"/>
      <c r="CG251" s="106"/>
      <c r="CH251" s="257">
        <v>500</v>
      </c>
      <c r="CI251" s="230">
        <f t="shared" ca="1" si="28"/>
        <v>1.2596199999999999E-11</v>
      </c>
      <c r="CJ251" s="231">
        <f t="shared" ca="1" si="28"/>
        <v>1.3807999999999999E-11</v>
      </c>
      <c r="CK251" s="231">
        <f t="shared" ca="1" si="28"/>
        <v>4.4508900000000002E-11</v>
      </c>
      <c r="CL251" s="231">
        <f t="shared" ca="1" si="28"/>
        <v>4.7771099999999995E-11</v>
      </c>
      <c r="CM251" s="256">
        <f t="shared" ca="1" si="28"/>
        <v>4.97297E-11</v>
      </c>
      <c r="CN251" s="250"/>
      <c r="DC251" s="106"/>
      <c r="DD251" s="257">
        <v>500</v>
      </c>
      <c r="DE251" s="218">
        <f t="shared" ca="1" si="30"/>
        <v>702.89454809552547</v>
      </c>
      <c r="DF251" s="218">
        <f t="shared" ca="1" si="29"/>
        <v>770.51554596648316</v>
      </c>
      <c r="DG251" s="218">
        <f t="shared" ca="1" si="29"/>
        <v>2483.6905695153246</v>
      </c>
      <c r="DH251" s="218">
        <f t="shared" ca="1" si="29"/>
        <v>2665.7282153765545</v>
      </c>
      <c r="DI251" s="218">
        <f t="shared" ca="1" si="31"/>
        <v>2775.0222295951207</v>
      </c>
      <c r="DJ251" s="250"/>
    </row>
    <row r="252" spans="1:115" s="5" customFormat="1" thickBot="1">
      <c r="C252" s="106"/>
      <c r="D252" s="258">
        <v>1000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0"/>
      <c r="Y252" s="106"/>
      <c r="Z252" s="258" t="s">
        <v>179</v>
      </c>
      <c r="AA252" s="142">
        <v>2267.6799999999998</v>
      </c>
      <c r="AB252" s="233">
        <v>2484.96</v>
      </c>
      <c r="AC252" s="233">
        <v>8011.84</v>
      </c>
      <c r="AD252" s="233">
        <v>8599.42</v>
      </c>
      <c r="AE252" s="143">
        <v>8948.2900000000009</v>
      </c>
      <c r="AF252" s="250"/>
      <c r="CG252" s="106"/>
      <c r="CH252" s="258">
        <v>1000</v>
      </c>
      <c r="CI252" s="239">
        <f t="shared" ca="1" si="28"/>
        <v>2.2676799999999997E-11</v>
      </c>
      <c r="CJ252" s="240">
        <f t="shared" ca="1" si="28"/>
        <v>2.4849600000000002E-11</v>
      </c>
      <c r="CK252" s="240">
        <f t="shared" ca="1" si="28"/>
        <v>8.0118399999999998E-11</v>
      </c>
      <c r="CL252" s="240">
        <f t="shared" ca="1" si="28"/>
        <v>8.59942E-11</v>
      </c>
      <c r="CM252" s="259">
        <f t="shared" ca="1" si="28"/>
        <v>8.9482900000000004E-11</v>
      </c>
      <c r="CN252" s="250"/>
      <c r="DC252" s="106"/>
      <c r="DD252" s="258">
        <v>1000</v>
      </c>
      <c r="DE252" s="218">
        <f t="shared" ca="1" si="30"/>
        <v>1265.4133062552683</v>
      </c>
      <c r="DF252" s="218">
        <f t="shared" ca="1" si="29"/>
        <v>1386.660132607816</v>
      </c>
      <c r="DG252" s="218">
        <f t="shared" ca="1" si="29"/>
        <v>4470.7758341512963</v>
      </c>
      <c r="DH252" s="218">
        <f t="shared" ca="1" si="29"/>
        <v>4798.6578768069921</v>
      </c>
      <c r="DI252" s="218">
        <f t="shared" ca="1" si="31"/>
        <v>4993.3347007650818</v>
      </c>
      <c r="DJ252" s="250"/>
    </row>
    <row r="253" spans="1:115" s="5" customFormat="1" ht="11.25">
      <c r="C253" s="106"/>
      <c r="D253" s="260" t="s">
        <v>180</v>
      </c>
      <c r="E253" s="260"/>
      <c r="F253" s="260"/>
      <c r="G253" s="260"/>
      <c r="H253" s="260"/>
      <c r="I253" s="260"/>
      <c r="J253" s="106"/>
      <c r="Y253" s="106"/>
      <c r="Z253" s="260" t="s">
        <v>180</v>
      </c>
      <c r="AA253" s="260"/>
      <c r="AB253" s="260"/>
      <c r="AC253" s="260"/>
      <c r="AD253" s="260"/>
      <c r="AE253" s="260"/>
      <c r="AF253" s="106"/>
      <c r="CG253" s="106"/>
      <c r="CH253" s="260"/>
      <c r="CI253" s="260"/>
      <c r="CJ253" s="260"/>
      <c r="CK253" s="260"/>
      <c r="CL253" s="260"/>
      <c r="CM253" s="260"/>
      <c r="CN253" s="106"/>
      <c r="DC253" s="106"/>
      <c r="DD253" s="260"/>
      <c r="DE253" s="260"/>
      <c r="DF253" s="260"/>
      <c r="DG253" s="260"/>
      <c r="DH253" s="260"/>
      <c r="DI253" s="260"/>
      <c r="DJ253" s="106"/>
    </row>
    <row r="254" spans="1:115" s="5" customFormat="1" ht="11.25">
      <c r="C254" s="106"/>
      <c r="D254" s="106"/>
      <c r="E254" s="106"/>
      <c r="F254" s="261"/>
      <c r="G254" s="261"/>
      <c r="H254" s="243"/>
      <c r="Y254" s="106"/>
      <c r="Z254" s="106"/>
      <c r="AA254" s="106"/>
      <c r="AB254" s="261"/>
      <c r="AC254" s="261"/>
      <c r="AD254" s="243"/>
      <c r="CG254" s="106"/>
      <c r="CH254" s="106"/>
      <c r="CI254" s="106"/>
      <c r="CJ254" s="261"/>
      <c r="CK254" s="261"/>
      <c r="CL254" s="243"/>
      <c r="DC254" s="106"/>
      <c r="DD254" s="106"/>
      <c r="DE254" s="106"/>
      <c r="DF254" s="261"/>
      <c r="DG254" s="261"/>
      <c r="DH254" s="243"/>
    </row>
    <row r="255" spans="1:115" s="5" customFormat="1" ht="14.25" customHeight="1">
      <c r="B255" s="262" t="s">
        <v>181</v>
      </c>
      <c r="C255" s="262"/>
      <c r="D255" s="262"/>
      <c r="E255" s="262"/>
      <c r="F255" s="262"/>
      <c r="G255" s="262"/>
      <c r="H255" s="243"/>
      <c r="X255" s="262" t="s">
        <v>181</v>
      </c>
      <c r="Y255" s="262"/>
      <c r="Z255" s="262"/>
      <c r="AA255" s="262"/>
      <c r="AB255" s="262"/>
      <c r="AC255" s="262"/>
      <c r="AD255" s="243"/>
      <c r="CF255" s="262" t="s">
        <v>181</v>
      </c>
      <c r="CG255" s="262"/>
      <c r="CH255" s="262"/>
      <c r="CI255" s="262"/>
      <c r="CJ255" s="262"/>
      <c r="CK255" s="262"/>
      <c r="CL255" s="243"/>
      <c r="DB255" s="262" t="s">
        <v>181</v>
      </c>
      <c r="DC255" s="262"/>
      <c r="DD255" s="262"/>
      <c r="DE255" s="262"/>
      <c r="DF255" s="262"/>
      <c r="DG255" s="262"/>
      <c r="DH255" s="243"/>
    </row>
    <row r="256" spans="1:115" s="5" customFormat="1" ht="11.25" customHeight="1">
      <c r="B256" s="144"/>
      <c r="C256" s="11" t="s">
        <v>173</v>
      </c>
      <c r="D256" s="11"/>
      <c r="E256" s="11" t="s">
        <v>174</v>
      </c>
      <c r="F256" s="11"/>
      <c r="G256" s="11"/>
      <c r="H256" s="106"/>
      <c r="I256" s="106"/>
      <c r="J256" s="106"/>
      <c r="K256" s="106"/>
      <c r="X256" s="144"/>
      <c r="Y256" s="11" t="s">
        <v>173</v>
      </c>
      <c r="Z256" s="11"/>
      <c r="AA256" s="11" t="s">
        <v>174</v>
      </c>
      <c r="AB256" s="11"/>
      <c r="AC256" s="11"/>
      <c r="AD256" s="106"/>
      <c r="AE256" s="106"/>
      <c r="AF256" s="106"/>
      <c r="AG256" s="106"/>
      <c r="CF256" s="144"/>
      <c r="CG256" s="11" t="s">
        <v>173</v>
      </c>
      <c r="CH256" s="11"/>
      <c r="CI256" s="11" t="s">
        <v>174</v>
      </c>
      <c r="CJ256" s="11"/>
      <c r="CK256" s="11"/>
      <c r="CL256" s="106"/>
      <c r="CM256" s="106"/>
      <c r="CN256" s="106"/>
      <c r="CO256" s="106"/>
      <c r="DB256" s="144"/>
      <c r="DC256" s="11" t="s">
        <v>173</v>
      </c>
      <c r="DD256" s="11"/>
      <c r="DE256" s="11" t="s">
        <v>174</v>
      </c>
      <c r="DF256" s="11"/>
      <c r="DG256" s="11"/>
      <c r="DH256" s="106"/>
      <c r="DI256" s="106"/>
      <c r="DJ256" s="106"/>
      <c r="DK256" s="106"/>
    </row>
    <row r="257" spans="1:115" s="5" customFormat="1" ht="11.25">
      <c r="B257" s="144"/>
      <c r="C257" s="136" t="s">
        <v>175</v>
      </c>
      <c r="D257" s="136" t="s">
        <v>176</v>
      </c>
      <c r="E257" s="136" t="s">
        <v>175</v>
      </c>
      <c r="F257" s="136" t="s">
        <v>177</v>
      </c>
      <c r="G257" s="144" t="s">
        <v>176</v>
      </c>
      <c r="H257" s="106"/>
      <c r="I257" s="106"/>
      <c r="J257" s="106"/>
      <c r="K257" s="106"/>
      <c r="X257" s="144"/>
      <c r="Y257" s="136" t="s">
        <v>175</v>
      </c>
      <c r="Z257" s="136" t="s">
        <v>176</v>
      </c>
      <c r="AA257" s="136" t="s">
        <v>175</v>
      </c>
      <c r="AB257" s="136" t="s">
        <v>177</v>
      </c>
      <c r="AC257" s="144" t="s">
        <v>176</v>
      </c>
      <c r="AD257" s="106"/>
      <c r="AE257" s="106"/>
      <c r="AF257" s="106"/>
      <c r="AG257" s="106"/>
      <c r="CF257" s="144"/>
      <c r="CG257" s="136" t="s">
        <v>175</v>
      </c>
      <c r="CH257" s="136" t="s">
        <v>176</v>
      </c>
      <c r="CI257" s="136" t="s">
        <v>175</v>
      </c>
      <c r="CJ257" s="136" t="s">
        <v>177</v>
      </c>
      <c r="CK257" s="144" t="s">
        <v>176</v>
      </c>
      <c r="CL257" s="106"/>
      <c r="CM257" s="106"/>
      <c r="CN257" s="106"/>
      <c r="CO257" s="106"/>
      <c r="DB257" s="144"/>
      <c r="DC257" s="136" t="s">
        <v>175</v>
      </c>
      <c r="DD257" s="136" t="s">
        <v>176</v>
      </c>
      <c r="DE257" s="136" t="s">
        <v>175</v>
      </c>
      <c r="DF257" s="136" t="s">
        <v>177</v>
      </c>
      <c r="DG257" s="144" t="s">
        <v>176</v>
      </c>
      <c r="DH257" s="106"/>
      <c r="DI257" s="106"/>
      <c r="DJ257" s="106"/>
      <c r="DK257" s="106"/>
    </row>
    <row r="258" spans="1:115" s="5" customFormat="1" thickBot="1">
      <c r="B258" s="145" t="s">
        <v>6</v>
      </c>
      <c r="C258" s="137" t="s">
        <v>178</v>
      </c>
      <c r="D258" s="137" t="s">
        <v>178</v>
      </c>
      <c r="E258" s="137" t="s">
        <v>178</v>
      </c>
      <c r="F258" s="137" t="s">
        <v>178</v>
      </c>
      <c r="G258" s="145" t="s">
        <v>178</v>
      </c>
      <c r="H258" s="106"/>
      <c r="I258" s="106"/>
      <c r="J258" s="106"/>
      <c r="K258" s="106"/>
      <c r="X258" s="145" t="s">
        <v>6</v>
      </c>
      <c r="Y258" s="137" t="s">
        <v>97</v>
      </c>
      <c r="Z258" s="137" t="s">
        <v>97</v>
      </c>
      <c r="AA258" s="137" t="s">
        <v>97</v>
      </c>
      <c r="AB258" s="137" t="s">
        <v>97</v>
      </c>
      <c r="AC258" s="145" t="s">
        <v>97</v>
      </c>
      <c r="AD258" s="106"/>
      <c r="AE258" s="106"/>
      <c r="AF258" s="106"/>
      <c r="AG258" s="106"/>
      <c r="CF258" s="145" t="s">
        <v>6</v>
      </c>
      <c r="CG258" s="249" t="s">
        <v>11</v>
      </c>
      <c r="CH258" s="249" t="s">
        <v>11</v>
      </c>
      <c r="CI258" s="249" t="s">
        <v>11</v>
      </c>
      <c r="CJ258" s="249" t="s">
        <v>11</v>
      </c>
      <c r="CK258" s="20" t="s">
        <v>11</v>
      </c>
      <c r="CL258" s="106"/>
      <c r="CM258" s="106"/>
      <c r="CN258" s="106"/>
      <c r="CO258" s="106"/>
      <c r="DB258" s="145" t="s">
        <v>6</v>
      </c>
      <c r="DC258" s="137" t="s">
        <v>97</v>
      </c>
      <c r="DD258" s="137" t="s">
        <v>97</v>
      </c>
      <c r="DE258" s="137" t="s">
        <v>97</v>
      </c>
      <c r="DF258" s="137" t="s">
        <v>97</v>
      </c>
      <c r="DG258" s="145" t="s">
        <v>97</v>
      </c>
      <c r="DH258" s="106"/>
      <c r="DI258" s="106"/>
      <c r="DJ258" s="106"/>
      <c r="DK258" s="106"/>
    </row>
    <row r="259" spans="1:115" s="5" customFormat="1" thickBot="1">
      <c r="A259" s="49">
        <v>2</v>
      </c>
      <c r="B259" s="24" t="s">
        <v>35</v>
      </c>
      <c r="C259" s="25">
        <v>0</v>
      </c>
      <c r="D259" s="25">
        <v>0</v>
      </c>
      <c r="E259" s="25">
        <v>0</v>
      </c>
      <c r="F259" s="25">
        <v>0</v>
      </c>
      <c r="G259" s="25">
        <v>0</v>
      </c>
      <c r="H259" s="260"/>
      <c r="I259" s="260"/>
      <c r="J259" s="260"/>
      <c r="K259" s="260"/>
      <c r="X259" s="24" t="s">
        <v>35</v>
      </c>
      <c r="Y259" s="138">
        <v>122.41</v>
      </c>
      <c r="Z259" s="214">
        <v>132.82</v>
      </c>
      <c r="AA259" s="214">
        <v>309.08999999999997</v>
      </c>
      <c r="AB259" s="214">
        <v>322.55</v>
      </c>
      <c r="AC259" s="139">
        <v>342.75</v>
      </c>
      <c r="AD259" s="260"/>
      <c r="AE259" s="260"/>
      <c r="AF259" s="260"/>
      <c r="AG259" s="260"/>
      <c r="CF259" s="24" t="s">
        <v>35</v>
      </c>
      <c r="CG259" s="221">
        <f t="shared" ref="CG259:CK269" ca="1" si="32">IF(C259=0,0.00000000000001*Y259,C259*Y259)</f>
        <v>1.2241E-12</v>
      </c>
      <c r="CH259" s="222">
        <f t="shared" ca="1" si="32"/>
        <v>1.3281999999999999E-12</v>
      </c>
      <c r="CI259" s="222">
        <f t="shared" ca="1" si="32"/>
        <v>3.0908999999999997E-12</v>
      </c>
      <c r="CJ259" s="222">
        <f t="shared" ca="1" si="32"/>
        <v>3.2254999999999999E-12</v>
      </c>
      <c r="CK259" s="254">
        <f t="shared" ca="1" si="32"/>
        <v>3.4275000000000001E-12</v>
      </c>
      <c r="CL259" s="260"/>
      <c r="CM259" s="260"/>
      <c r="CN259" s="260"/>
      <c r="CO259" s="260"/>
      <c r="DB259" s="24" t="s">
        <v>35</v>
      </c>
      <c r="DC259" s="218">
        <f ca="1">IFERROR(SUM($BM$36:$BP$36)*(CG259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259=0,0.00000000000001,C259),0)</f>
        <v>68.307363833833435</v>
      </c>
      <c r="DD259" s="218">
        <f t="shared" ref="DD259:DG269" ca="1" si="33">IFERROR(SUM($BM$36:$BP$36)*(CH259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D259=0,0.00000000000001,D259),0)</f>
        <v>74.116363568415636</v>
      </c>
      <c r="DE259" s="218">
        <f t="shared" ca="1" si="33"/>
        <v>172.47874428069252</v>
      </c>
      <c r="DF259" s="218">
        <f t="shared" ca="1" si="33"/>
        <v>179.98970839476328</v>
      </c>
      <c r="DG259" s="218">
        <f t="shared" ca="1" si="33"/>
        <v>191.26173477694971</v>
      </c>
      <c r="DH259" s="260"/>
      <c r="DI259" s="260"/>
      <c r="DJ259" s="260"/>
      <c r="DK259" s="260"/>
    </row>
    <row r="260" spans="1:115" s="5" customFormat="1" thickBot="1">
      <c r="A260" s="49">
        <v>4</v>
      </c>
      <c r="B260" s="50" t="s">
        <v>37</v>
      </c>
      <c r="C260" s="25">
        <v>0</v>
      </c>
      <c r="D260" s="25">
        <v>0</v>
      </c>
      <c r="E260" s="25">
        <v>0</v>
      </c>
      <c r="F260" s="25">
        <v>0</v>
      </c>
      <c r="G260" s="25">
        <v>0</v>
      </c>
      <c r="H260" s="250"/>
      <c r="I260" s="250"/>
      <c r="J260" s="250"/>
      <c r="K260" s="250"/>
      <c r="X260" s="50" t="s">
        <v>37</v>
      </c>
      <c r="Y260" s="140">
        <v>208.1</v>
      </c>
      <c r="Z260" s="224">
        <v>225.85</v>
      </c>
      <c r="AA260" s="224">
        <v>524.53</v>
      </c>
      <c r="AB260" s="224">
        <v>548.4</v>
      </c>
      <c r="AC260" s="141">
        <v>582.67999999999995</v>
      </c>
      <c r="AD260" s="250"/>
      <c r="AE260" s="250"/>
      <c r="AF260" s="250"/>
      <c r="AG260" s="250"/>
      <c r="CF260" s="50" t="s">
        <v>37</v>
      </c>
      <c r="CG260" s="230">
        <f t="shared" ca="1" si="32"/>
        <v>2.0810000000000001E-12</v>
      </c>
      <c r="CH260" s="231">
        <f t="shared" ca="1" si="32"/>
        <v>2.2585000000000001E-12</v>
      </c>
      <c r="CI260" s="231">
        <f t="shared" ca="1" si="32"/>
        <v>5.2452999999999999E-12</v>
      </c>
      <c r="CJ260" s="231">
        <f t="shared" ca="1" si="32"/>
        <v>5.4839999999999997E-12</v>
      </c>
      <c r="CK260" s="256">
        <f t="shared" ca="1" si="32"/>
        <v>5.8267999999999994E-12</v>
      </c>
      <c r="CL260" s="250"/>
      <c r="CM260" s="250"/>
      <c r="CN260" s="250"/>
      <c r="CO260" s="250"/>
      <c r="DB260" s="50" t="s">
        <v>37</v>
      </c>
      <c r="DC260" s="218">
        <f t="shared" ref="DC260:DC269" ca="1" si="34">IFERROR(SUM($BM$36:$BP$36)*(CG260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260=0,0.00000000000001,C260),0)</f>
        <v>116.12419258084093</v>
      </c>
      <c r="DD260" s="218">
        <f t="shared" ca="1" si="33"/>
        <v>126.0290672483562</v>
      </c>
      <c r="DE260" s="218">
        <f t="shared" ca="1" si="33"/>
        <v>292.69881179446656</v>
      </c>
      <c r="DF260" s="218">
        <f t="shared" ca="1" si="33"/>
        <v>306.01877564311945</v>
      </c>
      <c r="DG260" s="218">
        <f t="shared" ca="1" si="33"/>
        <v>325.14773922635459</v>
      </c>
      <c r="DH260" s="250"/>
      <c r="DI260" s="250"/>
      <c r="DJ260" s="250"/>
      <c r="DK260" s="250"/>
    </row>
    <row r="261" spans="1:115" s="5" customFormat="1" thickBot="1">
      <c r="A261" s="49">
        <v>6</v>
      </c>
      <c r="B261" s="50" t="s">
        <v>39</v>
      </c>
      <c r="C261" s="25">
        <v>0</v>
      </c>
      <c r="D261" s="25">
        <v>0</v>
      </c>
      <c r="E261" s="25">
        <v>0</v>
      </c>
      <c r="F261" s="25">
        <v>0</v>
      </c>
      <c r="G261" s="25">
        <v>0</v>
      </c>
      <c r="H261" s="250"/>
      <c r="I261" s="250"/>
      <c r="J261" s="250"/>
      <c r="K261" s="250"/>
      <c r="X261" s="50" t="s">
        <v>39</v>
      </c>
      <c r="Y261" s="140">
        <v>269.31</v>
      </c>
      <c r="Z261" s="224">
        <v>291.95</v>
      </c>
      <c r="AA261" s="224">
        <v>678.77</v>
      </c>
      <c r="AB261" s="224">
        <v>709.99</v>
      </c>
      <c r="AC261" s="141">
        <v>754.06</v>
      </c>
      <c r="AD261" s="250"/>
      <c r="AE261" s="250"/>
      <c r="AF261" s="250"/>
      <c r="AG261" s="250"/>
      <c r="CF261" s="50" t="s">
        <v>39</v>
      </c>
      <c r="CG261" s="230">
        <f t="shared" ca="1" si="32"/>
        <v>2.6930999999999999E-12</v>
      </c>
      <c r="CH261" s="231">
        <f t="shared" ca="1" si="32"/>
        <v>2.9194999999999998E-12</v>
      </c>
      <c r="CI261" s="231">
        <f t="shared" ca="1" si="32"/>
        <v>6.7876999999999994E-12</v>
      </c>
      <c r="CJ261" s="231">
        <f t="shared" ca="1" si="32"/>
        <v>7.0999000000000005E-12</v>
      </c>
      <c r="CK261" s="256">
        <f t="shared" ca="1" si="32"/>
        <v>7.5405999999999996E-12</v>
      </c>
      <c r="CL261" s="250"/>
      <c r="CM261" s="250"/>
      <c r="CN261" s="250"/>
      <c r="CO261" s="250"/>
      <c r="DB261" s="50" t="s">
        <v>39</v>
      </c>
      <c r="DC261" s="218">
        <f t="shared" ca="1" si="34"/>
        <v>150.28066460329779</v>
      </c>
      <c r="DD261" s="218">
        <f t="shared" ca="1" si="33"/>
        <v>162.91426248907501</v>
      </c>
      <c r="DE261" s="218">
        <f t="shared" ca="1" si="33"/>
        <v>378.76798749686395</v>
      </c>
      <c r="DF261" s="218">
        <f t="shared" ca="1" si="33"/>
        <v>396.18940648953037</v>
      </c>
      <c r="DG261" s="218">
        <f t="shared" ca="1" si="33"/>
        <v>420.78139672036957</v>
      </c>
      <c r="DH261" s="250"/>
      <c r="DI261" s="250"/>
      <c r="DJ261" s="250"/>
      <c r="DK261" s="250"/>
    </row>
    <row r="262" spans="1:115" s="5" customFormat="1" thickBot="1">
      <c r="A262" s="49">
        <v>8</v>
      </c>
      <c r="B262" s="50" t="s">
        <v>41</v>
      </c>
      <c r="C262" s="25">
        <v>0</v>
      </c>
      <c r="D262" s="25">
        <v>0</v>
      </c>
      <c r="E262" s="25">
        <v>0</v>
      </c>
      <c r="F262" s="25">
        <v>0</v>
      </c>
      <c r="G262" s="25">
        <v>0</v>
      </c>
      <c r="H262" s="250"/>
      <c r="I262" s="250"/>
      <c r="J262" s="250"/>
      <c r="K262" s="250"/>
      <c r="X262" s="50" t="s">
        <v>41</v>
      </c>
      <c r="Y262" s="140">
        <v>330.51</v>
      </c>
      <c r="Z262" s="224">
        <v>358.05</v>
      </c>
      <c r="AA262" s="224">
        <v>833.01</v>
      </c>
      <c r="AB262" s="224">
        <v>871.57</v>
      </c>
      <c r="AC262" s="141">
        <v>925.43</v>
      </c>
      <c r="AD262" s="250"/>
      <c r="AE262" s="250"/>
      <c r="AF262" s="250"/>
      <c r="AG262" s="250"/>
      <c r="CF262" s="50" t="s">
        <v>41</v>
      </c>
      <c r="CG262" s="230">
        <f t="shared" ca="1" si="32"/>
        <v>3.3050999999999997E-12</v>
      </c>
      <c r="CH262" s="231">
        <f t="shared" ca="1" si="32"/>
        <v>3.5804999999999999E-12</v>
      </c>
      <c r="CI262" s="231">
        <f t="shared" ca="1" si="32"/>
        <v>8.3300999999999998E-12</v>
      </c>
      <c r="CJ262" s="231">
        <f t="shared" ca="1" si="32"/>
        <v>8.7157000000000009E-12</v>
      </c>
      <c r="CK262" s="256">
        <f t="shared" ca="1" si="32"/>
        <v>9.2542999999999995E-12</v>
      </c>
      <c r="CL262" s="250"/>
      <c r="CM262" s="250"/>
      <c r="CN262" s="250"/>
      <c r="CO262" s="250"/>
      <c r="DB262" s="50" t="s">
        <v>41</v>
      </c>
      <c r="DC262" s="218">
        <f t="shared" ca="1" si="34"/>
        <v>184.43155641467436</v>
      </c>
      <c r="DD262" s="218">
        <f t="shared" ca="1" si="33"/>
        <v>199.7994577297938</v>
      </c>
      <c r="DE262" s="218">
        <f t="shared" ca="1" si="33"/>
        <v>464.8371631992614</v>
      </c>
      <c r="DF262" s="218">
        <f t="shared" ca="1" si="33"/>
        <v>486.35445712486091</v>
      </c>
      <c r="DG262" s="218">
        <f t="shared" ca="1" si="33"/>
        <v>516.40947400330435</v>
      </c>
      <c r="DH262" s="250"/>
      <c r="DI262" s="250"/>
      <c r="DJ262" s="250"/>
      <c r="DK262" s="250"/>
    </row>
    <row r="263" spans="1:115" s="5" customFormat="1" thickBot="1">
      <c r="A263" s="49">
        <v>10</v>
      </c>
      <c r="B263" s="50" t="s">
        <v>42</v>
      </c>
      <c r="C263" s="25">
        <v>0</v>
      </c>
      <c r="D263" s="25">
        <v>0</v>
      </c>
      <c r="E263" s="25">
        <v>0</v>
      </c>
      <c r="F263" s="25">
        <v>0</v>
      </c>
      <c r="G263" s="25">
        <v>0</v>
      </c>
      <c r="H263" s="250"/>
      <c r="I263" s="250"/>
      <c r="J263" s="250"/>
      <c r="K263" s="250"/>
      <c r="X263" s="50" t="s">
        <v>42</v>
      </c>
      <c r="Y263" s="140">
        <v>391.72</v>
      </c>
      <c r="Z263" s="224">
        <v>424.77</v>
      </c>
      <c r="AA263" s="224">
        <v>987.25</v>
      </c>
      <c r="AB263" s="224">
        <v>1032.54</v>
      </c>
      <c r="AC263" s="141">
        <v>1097.42</v>
      </c>
      <c r="AD263" s="250"/>
      <c r="AE263" s="250"/>
      <c r="AF263" s="250"/>
      <c r="AG263" s="250"/>
      <c r="CF263" s="50" t="s">
        <v>42</v>
      </c>
      <c r="CG263" s="230">
        <f t="shared" ca="1" si="32"/>
        <v>3.9172000000000003E-12</v>
      </c>
      <c r="CH263" s="231">
        <f t="shared" ca="1" si="32"/>
        <v>4.2477000000000002E-12</v>
      </c>
      <c r="CI263" s="231">
        <f t="shared" ca="1" si="32"/>
        <v>9.8724999999999994E-12</v>
      </c>
      <c r="CJ263" s="231">
        <f t="shared" ca="1" si="32"/>
        <v>1.03254E-11</v>
      </c>
      <c r="CK263" s="256">
        <f t="shared" ca="1" si="32"/>
        <v>1.0974200000000001E-11</v>
      </c>
      <c r="CL263" s="250"/>
      <c r="CM263" s="250"/>
      <c r="CN263" s="250"/>
      <c r="CO263" s="250"/>
      <c r="DB263" s="50" t="s">
        <v>42</v>
      </c>
      <c r="DC263" s="218">
        <f t="shared" ca="1" si="34"/>
        <v>218.58802843713127</v>
      </c>
      <c r="DD263" s="218">
        <f t="shared" ca="1" si="33"/>
        <v>237.03062605749065</v>
      </c>
      <c r="DE263" s="218">
        <f t="shared" ca="1" si="33"/>
        <v>550.90633890165884</v>
      </c>
      <c r="DF263" s="218">
        <f t="shared" ca="1" si="33"/>
        <v>576.17911488429354</v>
      </c>
      <c r="DG263" s="218">
        <f t="shared" ca="1" si="33"/>
        <v>612.38352437321714</v>
      </c>
      <c r="DH263" s="250"/>
      <c r="DI263" s="250"/>
      <c r="DJ263" s="250"/>
      <c r="DK263" s="250"/>
    </row>
    <row r="264" spans="1:115" s="5" customFormat="1" thickBot="1">
      <c r="A264" s="49">
        <v>30</v>
      </c>
      <c r="B264" s="50" t="s">
        <v>48</v>
      </c>
      <c r="C264" s="25">
        <v>0</v>
      </c>
      <c r="D264" s="25">
        <v>0</v>
      </c>
      <c r="E264" s="25">
        <v>0</v>
      </c>
      <c r="F264" s="25">
        <v>0</v>
      </c>
      <c r="G264" s="25">
        <v>0</v>
      </c>
      <c r="H264" s="250"/>
      <c r="I264" s="250"/>
      <c r="J264" s="250"/>
      <c r="K264" s="250"/>
      <c r="X264" s="50" t="s">
        <v>48</v>
      </c>
      <c r="Y264" s="140">
        <v>405.18</v>
      </c>
      <c r="Z264" s="224">
        <v>462.72</v>
      </c>
      <c r="AA264" s="224">
        <v>1093.75</v>
      </c>
      <c r="AB264" s="224">
        <v>1190.45</v>
      </c>
      <c r="AC264" s="141">
        <v>1282.8699999999999</v>
      </c>
      <c r="AD264" s="250"/>
      <c r="AE264" s="250"/>
      <c r="AF264" s="250"/>
      <c r="AG264" s="250"/>
      <c r="CF264" s="50" t="s">
        <v>48</v>
      </c>
      <c r="CG264" s="230">
        <f t="shared" ca="1" si="32"/>
        <v>4.0518000000000002E-12</v>
      </c>
      <c r="CH264" s="231">
        <f t="shared" ca="1" si="32"/>
        <v>4.6272000000000003E-12</v>
      </c>
      <c r="CI264" s="231">
        <f t="shared" ca="1" si="32"/>
        <v>1.0937499999999999E-11</v>
      </c>
      <c r="CJ264" s="231">
        <f t="shared" ca="1" si="32"/>
        <v>1.19045E-11</v>
      </c>
      <c r="CK264" s="256">
        <f t="shared" ca="1" si="32"/>
        <v>1.2828699999999998E-11</v>
      </c>
      <c r="CL264" s="250"/>
      <c r="CM264" s="250"/>
      <c r="CN264" s="250"/>
      <c r="CO264" s="250"/>
      <c r="DB264" s="50" t="s">
        <v>48</v>
      </c>
      <c r="DC264" s="218">
        <f t="shared" ca="1" si="34"/>
        <v>226.09899255120195</v>
      </c>
      <c r="DD264" s="218">
        <f t="shared" ca="1" si="33"/>
        <v>258.20752710719233</v>
      </c>
      <c r="DE264" s="218">
        <f t="shared" ca="1" si="33"/>
        <v>610.33558690675045</v>
      </c>
      <c r="DF264" s="218">
        <f t="shared" ca="1" si="33"/>
        <v>664.29622805315751</v>
      </c>
      <c r="DG264" s="218">
        <f t="shared" ca="1" si="33"/>
        <v>715.86853885720029</v>
      </c>
      <c r="DH264" s="250"/>
      <c r="DI264" s="250"/>
      <c r="DJ264" s="250"/>
      <c r="DK264" s="250"/>
    </row>
    <row r="265" spans="1:115" s="5" customFormat="1" thickBot="1">
      <c r="A265" s="49">
        <v>60</v>
      </c>
      <c r="B265" s="50" t="s">
        <v>54</v>
      </c>
      <c r="C265" s="25">
        <v>0</v>
      </c>
      <c r="D265" s="25">
        <v>0</v>
      </c>
      <c r="E265" s="25">
        <v>0</v>
      </c>
      <c r="F265" s="25">
        <v>0</v>
      </c>
      <c r="G265" s="25">
        <v>0</v>
      </c>
      <c r="H265" s="250"/>
      <c r="I265" s="250"/>
      <c r="J265" s="250"/>
      <c r="K265" s="250"/>
      <c r="X265" s="50" t="s">
        <v>54</v>
      </c>
      <c r="Y265" s="140">
        <v>607.77</v>
      </c>
      <c r="Z265" s="224">
        <v>694.69</v>
      </c>
      <c r="AA265" s="224">
        <v>1640.32</v>
      </c>
      <c r="AB265" s="224">
        <v>1803.74</v>
      </c>
      <c r="AC265" s="141">
        <v>1923.7</v>
      </c>
      <c r="AD265" s="250"/>
      <c r="AE265" s="250"/>
      <c r="AF265" s="250"/>
      <c r="AG265" s="250"/>
      <c r="CF265" s="50" t="s">
        <v>54</v>
      </c>
      <c r="CG265" s="230">
        <f t="shared" ca="1" si="32"/>
        <v>6.0776999999999994E-12</v>
      </c>
      <c r="CH265" s="231">
        <f t="shared" ca="1" si="32"/>
        <v>6.9469000000000006E-12</v>
      </c>
      <c r="CI265" s="231">
        <f t="shared" ca="1" si="32"/>
        <v>1.6403199999999999E-11</v>
      </c>
      <c r="CJ265" s="231">
        <f t="shared" ca="1" si="32"/>
        <v>1.8037400000000001E-11</v>
      </c>
      <c r="CK265" s="256">
        <f t="shared" ca="1" si="32"/>
        <v>1.9237E-11</v>
      </c>
      <c r="CL265" s="250"/>
      <c r="CM265" s="250"/>
      <c r="CN265" s="250"/>
      <c r="CO265" s="250"/>
      <c r="DB265" s="50" t="s">
        <v>54</v>
      </c>
      <c r="DC265" s="218">
        <f t="shared" ca="1" si="34"/>
        <v>339.14848882680297</v>
      </c>
      <c r="DD265" s="218">
        <f t="shared" ca="1" si="33"/>
        <v>387.65168353668616</v>
      </c>
      <c r="DE265" s="218">
        <f t="shared" ca="1" si="33"/>
        <v>915.33318392217689</v>
      </c>
      <c r="DF265" s="218">
        <f t="shared" ca="1" si="33"/>
        <v>1006.5249933962808</v>
      </c>
      <c r="DG265" s="218">
        <f t="shared" ca="1" si="33"/>
        <v>1073.4652055154429</v>
      </c>
      <c r="DH265" s="250"/>
      <c r="DI265" s="250"/>
      <c r="DJ265" s="250"/>
      <c r="DK265" s="250"/>
    </row>
    <row r="266" spans="1:115" s="5" customFormat="1" thickBot="1">
      <c r="A266" s="49">
        <v>150</v>
      </c>
      <c r="B266" s="50" t="s">
        <v>145</v>
      </c>
      <c r="C266" s="25">
        <v>0</v>
      </c>
      <c r="D266" s="25">
        <v>0</v>
      </c>
      <c r="E266" s="25">
        <v>0</v>
      </c>
      <c r="F266" s="25">
        <v>0</v>
      </c>
      <c r="G266" s="25">
        <v>0</v>
      </c>
      <c r="H266" s="250"/>
      <c r="I266" s="250"/>
      <c r="J266" s="250"/>
      <c r="K266" s="250"/>
      <c r="X266" s="50" t="s">
        <v>145</v>
      </c>
      <c r="Y266" s="140">
        <v>506.17</v>
      </c>
      <c r="Z266" s="224">
        <v>614.51</v>
      </c>
      <c r="AA266" s="224">
        <v>1751.71</v>
      </c>
      <c r="AB266" s="224">
        <v>2032.03</v>
      </c>
      <c r="AC266" s="141">
        <v>2228.5</v>
      </c>
      <c r="AD266" s="250"/>
      <c r="AE266" s="250"/>
      <c r="AF266" s="250"/>
      <c r="AG266" s="250"/>
      <c r="CF266" s="50" t="s">
        <v>145</v>
      </c>
      <c r="CG266" s="230">
        <f t="shared" ca="1" si="32"/>
        <v>5.0617000000000005E-12</v>
      </c>
      <c r="CH266" s="231">
        <f t="shared" ca="1" si="32"/>
        <v>6.1450999999999997E-12</v>
      </c>
      <c r="CI266" s="231">
        <f t="shared" ca="1" si="32"/>
        <v>1.7517100000000001E-11</v>
      </c>
      <c r="CJ266" s="231">
        <f t="shared" ca="1" si="32"/>
        <v>2.0320299999999999E-11</v>
      </c>
      <c r="CK266" s="256">
        <f t="shared" ca="1" si="32"/>
        <v>2.2285E-11</v>
      </c>
      <c r="CL266" s="250"/>
      <c r="CM266" s="250"/>
      <c r="CN266" s="250"/>
      <c r="CO266" s="250"/>
      <c r="DB266" s="50" t="s">
        <v>145</v>
      </c>
      <c r="DC266" s="218">
        <f t="shared" ca="1" si="34"/>
        <v>282.45354425105359</v>
      </c>
      <c r="DD266" s="218">
        <f t="shared" ca="1" si="33"/>
        <v>342.90955109491858</v>
      </c>
      <c r="DE266" s="218">
        <f t="shared" ca="1" si="33"/>
        <v>977.49115514553057</v>
      </c>
      <c r="DF266" s="218">
        <f t="shared" ca="1" si="33"/>
        <v>1133.9156321482276</v>
      </c>
      <c r="DG266" s="218">
        <f t="shared" ca="1" si="33"/>
        <v>1243.5500392426911</v>
      </c>
      <c r="DH266" s="250"/>
      <c r="DI266" s="250"/>
      <c r="DJ266" s="250"/>
      <c r="DK266" s="250"/>
    </row>
    <row r="267" spans="1:115" s="5" customFormat="1" thickBot="1">
      <c r="A267" s="49">
        <v>300</v>
      </c>
      <c r="B267" s="50" t="s">
        <v>63</v>
      </c>
      <c r="C267" s="25">
        <v>0</v>
      </c>
      <c r="D267" s="25">
        <v>0</v>
      </c>
      <c r="E267" s="25">
        <v>0</v>
      </c>
      <c r="F267" s="25">
        <v>0</v>
      </c>
      <c r="G267" s="25">
        <v>0</v>
      </c>
      <c r="H267" s="250"/>
      <c r="I267" s="250"/>
      <c r="J267" s="250"/>
      <c r="K267" s="250"/>
      <c r="X267" s="50" t="s">
        <v>63</v>
      </c>
      <c r="Y267" s="140">
        <v>911.97</v>
      </c>
      <c r="Z267" s="224">
        <v>1105.99</v>
      </c>
      <c r="AA267" s="224">
        <v>3152.1</v>
      </c>
      <c r="AB267" s="224">
        <v>3660.11</v>
      </c>
      <c r="AC267" s="141">
        <v>4010.82</v>
      </c>
      <c r="AD267" s="250"/>
      <c r="AE267" s="250"/>
      <c r="AF267" s="250"/>
      <c r="AG267" s="250"/>
      <c r="CF267" s="50" t="s">
        <v>63</v>
      </c>
      <c r="CG267" s="230">
        <f t="shared" ca="1" si="32"/>
        <v>9.1196999999999996E-12</v>
      </c>
      <c r="CH267" s="231">
        <f t="shared" ca="1" si="32"/>
        <v>1.1059900000000001E-11</v>
      </c>
      <c r="CI267" s="231">
        <f t="shared" ca="1" si="32"/>
        <v>3.1521E-11</v>
      </c>
      <c r="CJ267" s="231">
        <f t="shared" ca="1" si="32"/>
        <v>3.6601100000000003E-11</v>
      </c>
      <c r="CK267" s="256">
        <f t="shared" ca="1" si="32"/>
        <v>4.0108199999999999E-11</v>
      </c>
      <c r="CL267" s="250"/>
      <c r="CM267" s="250"/>
      <c r="CN267" s="250"/>
      <c r="CO267" s="250"/>
      <c r="DB267" s="50" t="s">
        <v>63</v>
      </c>
      <c r="DC267" s="218">
        <f t="shared" ca="1" si="34"/>
        <v>508.89850988923359</v>
      </c>
      <c r="DD267" s="218">
        <f t="shared" ca="1" si="33"/>
        <v>617.16576526902577</v>
      </c>
      <c r="DE267" s="218">
        <f t="shared" ca="1" si="33"/>
        <v>1758.9383346183022</v>
      </c>
      <c r="DF267" s="218">
        <f t="shared" ca="1" si="33"/>
        <v>2042.4186377081292</v>
      </c>
      <c r="DG267" s="218">
        <f t="shared" ca="1" si="33"/>
        <v>2238.1222205049903</v>
      </c>
      <c r="DH267" s="250"/>
      <c r="DI267" s="250"/>
      <c r="DJ267" s="250"/>
      <c r="DK267" s="250"/>
    </row>
    <row r="268" spans="1:115" s="5" customFormat="1" thickBot="1">
      <c r="A268" s="49">
        <v>500</v>
      </c>
      <c r="B268" s="50" t="s">
        <v>65</v>
      </c>
      <c r="C268" s="25">
        <v>0</v>
      </c>
      <c r="D268" s="25">
        <v>0</v>
      </c>
      <c r="E268" s="25">
        <v>0</v>
      </c>
      <c r="F268" s="25">
        <v>0</v>
      </c>
      <c r="G268" s="25">
        <v>0</v>
      </c>
      <c r="H268" s="250"/>
      <c r="I268" s="250"/>
      <c r="J268" s="250"/>
      <c r="K268" s="250"/>
      <c r="X268" s="50" t="s">
        <v>65</v>
      </c>
      <c r="Y268" s="140">
        <v>1744.37</v>
      </c>
      <c r="Z268" s="224">
        <v>1900.44</v>
      </c>
      <c r="AA268" s="224">
        <v>4934.41</v>
      </c>
      <c r="AB268" s="224">
        <v>5263.7</v>
      </c>
      <c r="AC268" s="141">
        <v>5490.16</v>
      </c>
      <c r="AD268" s="250"/>
      <c r="AE268" s="250"/>
      <c r="AF268" s="250"/>
      <c r="AG268" s="250"/>
      <c r="CF268" s="50" t="s">
        <v>65</v>
      </c>
      <c r="CG268" s="230">
        <f t="shared" ca="1" si="32"/>
        <v>1.74437E-11</v>
      </c>
      <c r="CH268" s="231">
        <f t="shared" ca="1" si="32"/>
        <v>1.9004399999999999E-11</v>
      </c>
      <c r="CI268" s="231">
        <f t="shared" ca="1" si="32"/>
        <v>4.9344099999999996E-11</v>
      </c>
      <c r="CJ268" s="231">
        <f t="shared" ca="1" si="32"/>
        <v>5.2636999999999999E-11</v>
      </c>
      <c r="CK268" s="256">
        <f t="shared" ca="1" si="32"/>
        <v>5.4901599999999999E-11</v>
      </c>
      <c r="CL268" s="250"/>
      <c r="CM268" s="250"/>
      <c r="CN268" s="250"/>
      <c r="CO268" s="250"/>
      <c r="DB268" s="50" t="s">
        <v>65</v>
      </c>
      <c r="DC268" s="218">
        <f t="shared" ca="1" si="34"/>
        <v>973.3952802125973</v>
      </c>
      <c r="DD268" s="218">
        <f t="shared" ca="1" si="33"/>
        <v>1060.4856345426879</v>
      </c>
      <c r="DE268" s="218">
        <f t="shared" ca="1" si="33"/>
        <v>2753.5049356695208</v>
      </c>
      <c r="DF268" s="218">
        <f t="shared" ca="1" si="33"/>
        <v>2937.2557063323998</v>
      </c>
      <c r="DG268" s="218">
        <f t="shared" ca="1" si="33"/>
        <v>3063.6251664566539</v>
      </c>
      <c r="DH268" s="250"/>
      <c r="DI268" s="250"/>
      <c r="DJ268" s="250"/>
      <c r="DK268" s="250"/>
    </row>
    <row r="269" spans="1:115" s="5" customFormat="1" thickBot="1">
      <c r="A269" s="49">
        <v>1000</v>
      </c>
      <c r="B269" s="263" t="s">
        <v>182</v>
      </c>
      <c r="C269" s="25">
        <v>0</v>
      </c>
      <c r="D269" s="25">
        <v>0</v>
      </c>
      <c r="E269" s="25">
        <v>0</v>
      </c>
      <c r="F269" s="25">
        <v>0</v>
      </c>
      <c r="G269" s="25">
        <v>0</v>
      </c>
      <c r="H269" s="250"/>
      <c r="I269" s="250"/>
      <c r="J269" s="250"/>
      <c r="K269" s="250"/>
      <c r="X269" s="263" t="s">
        <v>182</v>
      </c>
      <c r="Y269" s="142">
        <v>3136.8</v>
      </c>
      <c r="Z269" s="233">
        <v>3420.18</v>
      </c>
      <c r="AA269" s="233">
        <v>8880.9599999999991</v>
      </c>
      <c r="AB269" s="233">
        <v>9468.5400000000009</v>
      </c>
      <c r="AC269" s="143">
        <v>9884.74</v>
      </c>
      <c r="AD269" s="250"/>
      <c r="AE269" s="250"/>
      <c r="AF269" s="250"/>
      <c r="AG269" s="250"/>
      <c r="CF269" s="263" t="s">
        <v>182</v>
      </c>
      <c r="CG269" s="239">
        <f t="shared" ca="1" si="32"/>
        <v>3.1368E-11</v>
      </c>
      <c r="CH269" s="240">
        <f t="shared" ca="1" si="32"/>
        <v>3.4201800000000001E-11</v>
      </c>
      <c r="CI269" s="240">
        <f t="shared" ca="1" si="32"/>
        <v>8.880959999999999E-11</v>
      </c>
      <c r="CJ269" s="240">
        <f t="shared" ca="1" si="32"/>
        <v>9.4685400000000005E-11</v>
      </c>
      <c r="CK269" s="259">
        <f t="shared" ca="1" si="32"/>
        <v>9.8847399999999998E-11</v>
      </c>
      <c r="CL269" s="250"/>
      <c r="CM269" s="250"/>
      <c r="CN269" s="250"/>
      <c r="CO269" s="250"/>
      <c r="DB269" s="263" t="s">
        <v>182</v>
      </c>
      <c r="DC269" s="218">
        <f t="shared" ca="1" si="34"/>
        <v>1750.400611665458</v>
      </c>
      <c r="DD269" s="218">
        <f t="shared" ca="1" si="33"/>
        <v>1908.5326332587244</v>
      </c>
      <c r="DE269" s="218">
        <f t="shared" ca="1" si="33"/>
        <v>4955.7631395614844</v>
      </c>
      <c r="DF269" s="218">
        <f t="shared" ca="1" si="33"/>
        <v>5283.6451822171821</v>
      </c>
      <c r="DG269" s="218">
        <f t="shared" ca="1" si="33"/>
        <v>5515.8935673788637</v>
      </c>
      <c r="DH269" s="250"/>
      <c r="DI269" s="250"/>
      <c r="DJ269" s="250"/>
      <c r="DK269" s="250"/>
    </row>
    <row r="270" spans="1:115" s="5" customFormat="1" ht="11.25">
      <c r="B270" s="260" t="s">
        <v>180</v>
      </c>
      <c r="C270" s="260"/>
      <c r="D270" s="260"/>
      <c r="E270" s="260"/>
      <c r="F270" s="260"/>
      <c r="G270" s="260"/>
      <c r="H270" s="106"/>
      <c r="I270" s="106"/>
      <c r="J270" s="106"/>
      <c r="K270" s="106"/>
      <c r="X270" s="260" t="s">
        <v>180</v>
      </c>
      <c r="Y270" s="260"/>
      <c r="Z270" s="260"/>
      <c r="AA270" s="260"/>
      <c r="AB270" s="260"/>
      <c r="AC270" s="260"/>
      <c r="AD270" s="106"/>
      <c r="AE270" s="106"/>
      <c r="AF270" s="106"/>
      <c r="AG270" s="106"/>
      <c r="CF270" s="260"/>
      <c r="CG270" s="260"/>
      <c r="CH270" s="260"/>
      <c r="CI270" s="260"/>
      <c r="CJ270" s="260"/>
      <c r="CK270" s="260"/>
      <c r="CL270" s="106"/>
      <c r="CM270" s="106"/>
      <c r="CN270" s="106"/>
      <c r="CO270" s="106"/>
      <c r="DB270" s="260"/>
      <c r="DC270" s="260"/>
      <c r="DD270" s="260"/>
      <c r="DE270" s="260"/>
      <c r="DF270" s="260"/>
      <c r="DG270" s="260"/>
      <c r="DH270" s="106"/>
      <c r="DI270" s="106"/>
      <c r="DJ270" s="106"/>
      <c r="DK270" s="106"/>
    </row>
    <row r="271" spans="1:115" s="5" customFormat="1" ht="11.25">
      <c r="B271" s="264"/>
      <c r="C271" s="106"/>
      <c r="D271" s="106"/>
      <c r="E271" s="106"/>
      <c r="F271" s="106"/>
      <c r="G271" s="106"/>
      <c r="H271" s="106"/>
      <c r="I271" s="106"/>
      <c r="J271" s="106"/>
      <c r="K271" s="106"/>
      <c r="X271" s="264"/>
      <c r="Y271" s="106"/>
      <c r="Z271" s="106"/>
      <c r="AA271" s="106"/>
      <c r="AB271" s="106"/>
      <c r="AC271" s="106"/>
      <c r="AD271" s="106"/>
      <c r="AE271" s="106"/>
      <c r="AF271" s="106"/>
      <c r="AG271" s="106"/>
      <c r="CF271" s="264"/>
      <c r="CG271" s="106"/>
      <c r="CH271" s="106"/>
      <c r="CI271" s="106"/>
      <c r="CJ271" s="106"/>
      <c r="CK271" s="106"/>
      <c r="CL271" s="106"/>
      <c r="CM271" s="106"/>
      <c r="CN271" s="106"/>
      <c r="CO271" s="106"/>
      <c r="DB271" s="264"/>
      <c r="DC271" s="106"/>
      <c r="DD271" s="106"/>
      <c r="DE271" s="106"/>
      <c r="DF271" s="106"/>
      <c r="DG271" s="106"/>
      <c r="DH271" s="106"/>
      <c r="DI271" s="106"/>
      <c r="DJ271" s="106"/>
      <c r="DK271" s="106"/>
    </row>
    <row r="272" spans="1:115" s="5" customFormat="1" ht="11.25">
      <c r="C272" s="106"/>
      <c r="D272" s="106"/>
      <c r="E272" s="106"/>
      <c r="F272" s="106"/>
      <c r="G272" s="106"/>
      <c r="H272" s="106"/>
      <c r="I272" s="106"/>
      <c r="J272" s="106"/>
      <c r="K272" s="106"/>
      <c r="Y272" s="106"/>
      <c r="Z272" s="106"/>
      <c r="AA272" s="106"/>
      <c r="AB272" s="106"/>
      <c r="AC272" s="106"/>
      <c r="AD272" s="106"/>
      <c r="AE272" s="106"/>
      <c r="AF272" s="106"/>
      <c r="AG272" s="106"/>
      <c r="CG272" s="106"/>
      <c r="CH272" s="106"/>
      <c r="CI272" s="106"/>
      <c r="CJ272" s="106"/>
      <c r="CK272" s="106"/>
      <c r="CL272" s="106"/>
      <c r="CM272" s="106"/>
      <c r="CN272" s="106"/>
      <c r="CO272" s="106"/>
      <c r="DC272" s="106"/>
      <c r="DD272" s="106"/>
      <c r="DE272" s="106"/>
      <c r="DF272" s="106"/>
      <c r="DG272" s="106"/>
      <c r="DH272" s="106"/>
      <c r="DI272" s="106"/>
      <c r="DJ272" s="106"/>
      <c r="DK272" s="106"/>
    </row>
    <row r="273" spans="1:115" s="5" customFormat="1" ht="11.25">
      <c r="H273" s="106"/>
      <c r="I273" s="106"/>
      <c r="J273" s="106"/>
      <c r="K273" s="106"/>
      <c r="AD273" s="106"/>
      <c r="AE273" s="106"/>
      <c r="AF273" s="106"/>
      <c r="AG273" s="106"/>
      <c r="CL273" s="106"/>
      <c r="CM273" s="106"/>
      <c r="CN273" s="106"/>
      <c r="CO273" s="106"/>
      <c r="DH273" s="106"/>
      <c r="DI273" s="106"/>
      <c r="DJ273" s="106"/>
      <c r="DK273" s="106"/>
    </row>
    <row r="274" spans="1:115" s="5" customFormat="1" ht="11.25">
      <c r="G274" s="265" t="s">
        <v>183</v>
      </c>
      <c r="H274" s="265"/>
      <c r="I274" s="265"/>
      <c r="J274" s="265"/>
      <c r="K274" s="106"/>
      <c r="AD274" s="106"/>
      <c r="AE274" s="106"/>
      <c r="AF274" s="106"/>
      <c r="AG274" s="106"/>
      <c r="CL274" s="106"/>
      <c r="CM274" s="106"/>
      <c r="CN274" s="106"/>
      <c r="CO274" s="106"/>
      <c r="DH274" s="106"/>
      <c r="DI274" s="106"/>
      <c r="DJ274" s="106"/>
      <c r="DK274" s="106"/>
    </row>
    <row r="275" spans="1:115" s="5" customFormat="1" ht="33.75" customHeight="1">
      <c r="B275" s="149" t="s">
        <v>184</v>
      </c>
      <c r="C275" s="149"/>
      <c r="K275" s="106"/>
      <c r="X275" s="149" t="s">
        <v>184</v>
      </c>
      <c r="Y275" s="149"/>
      <c r="AD275" s="106"/>
      <c r="AE275" s="106"/>
      <c r="AF275" s="106"/>
      <c r="AG275" s="106"/>
      <c r="CF275" s="149" t="s">
        <v>184</v>
      </c>
      <c r="CG275" s="149"/>
      <c r="CL275" s="106"/>
      <c r="CM275" s="106"/>
      <c r="CN275" s="106"/>
      <c r="CO275" s="106"/>
      <c r="DB275" s="149" t="s">
        <v>184</v>
      </c>
      <c r="DC275" s="149"/>
      <c r="DH275" s="106"/>
      <c r="DI275" s="106"/>
      <c r="DJ275" s="106"/>
      <c r="DK275" s="106"/>
    </row>
    <row r="276" spans="1:115" s="5" customFormat="1" ht="23.25" customHeight="1">
      <c r="B276" s="244" t="s">
        <v>185</v>
      </c>
      <c r="C276" s="244"/>
      <c r="G276" s="266" t="s">
        <v>186</v>
      </c>
      <c r="H276" s="266"/>
      <c r="J276" s="106"/>
      <c r="K276" s="106"/>
      <c r="X276" s="244" t="s">
        <v>187</v>
      </c>
      <c r="Y276" s="244"/>
      <c r="AD276" s="106"/>
      <c r="AE276" s="106"/>
      <c r="AF276" s="106"/>
      <c r="AG276" s="106"/>
      <c r="CF276" s="244" t="s">
        <v>187</v>
      </c>
      <c r="CG276" s="244"/>
      <c r="CL276" s="106"/>
      <c r="CM276" s="106"/>
      <c r="CN276" s="106"/>
      <c r="CO276" s="106"/>
      <c r="DB276" s="244" t="s">
        <v>187</v>
      </c>
      <c r="DC276" s="244"/>
      <c r="DH276" s="106"/>
      <c r="DI276" s="106"/>
      <c r="DJ276" s="106"/>
      <c r="DK276" s="106"/>
    </row>
    <row r="277" spans="1:115" s="5" customFormat="1" ht="23.25" thickBot="1">
      <c r="B277" s="20" t="s">
        <v>188</v>
      </c>
      <c r="C277" s="20" t="s">
        <v>189</v>
      </c>
      <c r="G277" s="20" t="s">
        <v>6</v>
      </c>
      <c r="H277" s="249" t="s">
        <v>190</v>
      </c>
      <c r="J277" s="106"/>
      <c r="K277" s="106"/>
      <c r="X277" s="20" t="s">
        <v>188</v>
      </c>
      <c r="Y277" s="20" t="s">
        <v>191</v>
      </c>
      <c r="AD277" s="106"/>
      <c r="AE277" s="106"/>
      <c r="AF277" s="106"/>
      <c r="AG277" s="106"/>
      <c r="CF277" s="20" t="s">
        <v>188</v>
      </c>
      <c r="CG277" s="249" t="s">
        <v>11</v>
      </c>
      <c r="CL277" s="106"/>
      <c r="CM277" s="106"/>
      <c r="CN277" s="106"/>
      <c r="CO277" s="106"/>
      <c r="DB277" s="20" t="s">
        <v>188</v>
      </c>
      <c r="DC277" s="20" t="s">
        <v>191</v>
      </c>
      <c r="DH277" s="106"/>
      <c r="DI277" s="106"/>
      <c r="DJ277" s="106"/>
      <c r="DK277" s="106"/>
    </row>
    <row r="278" spans="1:115" s="5" customFormat="1" thickBot="1">
      <c r="A278" s="49">
        <v>25000</v>
      </c>
      <c r="B278" s="267" t="s">
        <v>192</v>
      </c>
      <c r="C278" s="268">
        <v>1</v>
      </c>
      <c r="F278" s="16">
        <v>1000</v>
      </c>
      <c r="G278" s="121" t="s">
        <v>70</v>
      </c>
      <c r="H278" s="25">
        <v>101</v>
      </c>
      <c r="J278" s="106"/>
      <c r="K278" s="106"/>
      <c r="X278" s="267" t="s">
        <v>192</v>
      </c>
      <c r="Y278" s="269">
        <v>36987</v>
      </c>
      <c r="AD278" s="106"/>
      <c r="AE278" s="106"/>
      <c r="AF278" s="106"/>
      <c r="AG278" s="106"/>
      <c r="CF278" s="267" t="s">
        <v>192</v>
      </c>
      <c r="CG278" s="270">
        <f ca="1">IF(C278=0,0.00000000000001*Y278,C278*Y278)</f>
        <v>36987</v>
      </c>
      <c r="CL278" s="106"/>
      <c r="CM278" s="106"/>
      <c r="CN278" s="106"/>
      <c r="CO278" s="106"/>
      <c r="DB278" s="267" t="s">
        <v>192</v>
      </c>
      <c r="DC278" s="271">
        <f ca="1">IFERROR($BQ$36*(CG278/SUM($CG$49:$CH$62,$CG$278:$CG$279,$CG$285:$CH$299))/IF(C278=0,0.00000000000001,C278),0)</f>
        <v>36839.115829992072</v>
      </c>
      <c r="DH278" s="106"/>
      <c r="DI278" s="106"/>
      <c r="DJ278" s="106"/>
      <c r="DK278" s="106"/>
    </row>
    <row r="279" spans="1:115" s="5" customFormat="1" thickBot="1">
      <c r="A279" s="49">
        <v>50000</v>
      </c>
      <c r="B279" s="272" t="s">
        <v>193</v>
      </c>
      <c r="C279" s="273">
        <v>2</v>
      </c>
      <c r="F279" s="16">
        <v>2000</v>
      </c>
      <c r="G279" s="121" t="s">
        <v>72</v>
      </c>
      <c r="H279" s="25">
        <v>40</v>
      </c>
      <c r="J279" s="106"/>
      <c r="K279" s="106"/>
      <c r="X279" s="272" t="s">
        <v>193</v>
      </c>
      <c r="Y279" s="98">
        <v>73974</v>
      </c>
      <c r="AD279" s="106"/>
      <c r="AE279" s="106"/>
      <c r="AF279" s="106"/>
      <c r="AG279" s="106"/>
      <c r="CF279" s="272" t="s">
        <v>193</v>
      </c>
      <c r="CG279" s="271">
        <f ca="1">IF(C279=0,0.00000000000001*Y279,C279*Y279)</f>
        <v>147948</v>
      </c>
      <c r="CL279" s="106"/>
      <c r="CM279" s="106"/>
      <c r="CN279" s="106"/>
      <c r="CO279" s="106"/>
      <c r="DB279" s="272" t="s">
        <v>193</v>
      </c>
      <c r="DC279" s="271">
        <f ca="1">IFERROR($BQ$36*(CG279/SUM($CG$49:$CH$62,$CG$278:$CG$279,$CG$285:$CH$299))/IF(C279=0,0.00000000000001,C279),0)</f>
        <v>73678.231659984143</v>
      </c>
      <c r="DH279" s="106"/>
      <c r="DI279" s="106"/>
      <c r="DJ279" s="106"/>
      <c r="DK279" s="106"/>
    </row>
    <row r="280" spans="1:115" s="5" customFormat="1" thickBot="1">
      <c r="F280" s="16">
        <v>2500</v>
      </c>
      <c r="G280" s="121" t="s">
        <v>73</v>
      </c>
      <c r="H280" s="25">
        <v>0</v>
      </c>
      <c r="J280" s="106"/>
      <c r="K280" s="106"/>
      <c r="AD280" s="106"/>
      <c r="AE280" s="106"/>
      <c r="AF280" s="106"/>
      <c r="AG280" s="106"/>
      <c r="CL280" s="106"/>
      <c r="CM280" s="106"/>
      <c r="CN280" s="106"/>
      <c r="CO280" s="106"/>
      <c r="DH280" s="106"/>
      <c r="DI280" s="106"/>
      <c r="DJ280" s="106"/>
      <c r="DK280" s="106"/>
    </row>
    <row r="281" spans="1:115" s="5" customFormat="1" ht="12.75" customHeight="1" thickBot="1">
      <c r="F281" s="16">
        <v>3000</v>
      </c>
      <c r="G281" s="121" t="s">
        <v>74</v>
      </c>
      <c r="H281" s="25">
        <v>17</v>
      </c>
      <c r="J281" s="106"/>
      <c r="K281" s="106"/>
      <c r="AD281" s="106"/>
      <c r="AE281" s="106"/>
      <c r="AF281" s="106"/>
      <c r="AG281" s="106"/>
      <c r="CL281" s="106"/>
      <c r="CM281" s="106"/>
      <c r="CN281" s="106"/>
      <c r="CO281" s="106"/>
      <c r="DH281" s="106"/>
      <c r="DI281" s="106"/>
      <c r="DJ281" s="106"/>
      <c r="DK281" s="106"/>
    </row>
    <row r="282" spans="1:115" s="5" customFormat="1" ht="13.5" customHeight="1" thickBot="1">
      <c r="B282" s="149" t="s">
        <v>184</v>
      </c>
      <c r="C282" s="149"/>
      <c r="D282" s="149"/>
      <c r="F282" s="16">
        <v>4000</v>
      </c>
      <c r="G282" s="121" t="s">
        <v>75</v>
      </c>
      <c r="H282" s="25">
        <v>22</v>
      </c>
      <c r="J282" s="106"/>
      <c r="K282" s="106"/>
      <c r="X282" s="149" t="s">
        <v>184</v>
      </c>
      <c r="Y282" s="149"/>
      <c r="Z282" s="149"/>
      <c r="AD282" s="106"/>
      <c r="AE282" s="106"/>
      <c r="AF282" s="106"/>
      <c r="AG282" s="106"/>
      <c r="CF282" s="149" t="s">
        <v>184</v>
      </c>
      <c r="CG282" s="149"/>
      <c r="CH282" s="149"/>
      <c r="CL282" s="106"/>
      <c r="CM282" s="106"/>
      <c r="CN282" s="106"/>
      <c r="CO282" s="106"/>
      <c r="DB282" s="149" t="s">
        <v>184</v>
      </c>
      <c r="DC282" s="149"/>
      <c r="DD282" s="149"/>
      <c r="DH282" s="106"/>
      <c r="DI282" s="106"/>
      <c r="DJ282" s="106"/>
      <c r="DK282" s="106"/>
    </row>
    <row r="283" spans="1:115" s="5" customFormat="1" ht="23.25" customHeight="1" thickBot="1">
      <c r="B283" s="244" t="s">
        <v>194</v>
      </c>
      <c r="C283" s="244"/>
      <c r="D283" s="244"/>
      <c r="F283" s="16">
        <v>5000</v>
      </c>
      <c r="G283" s="121" t="s">
        <v>80</v>
      </c>
      <c r="H283" s="25">
        <v>2</v>
      </c>
      <c r="J283" s="106"/>
      <c r="K283" s="106"/>
      <c r="X283" s="244" t="s">
        <v>195</v>
      </c>
      <c r="Y283" s="244"/>
      <c r="Z283" s="244"/>
      <c r="AD283" s="106"/>
      <c r="AE283" s="106"/>
      <c r="AF283" s="106"/>
      <c r="AG283" s="106"/>
      <c r="CF283" s="244" t="s">
        <v>195</v>
      </c>
      <c r="CG283" s="244"/>
      <c r="CH283" s="244"/>
      <c r="CL283" s="106"/>
      <c r="CM283" s="106"/>
      <c r="CN283" s="106"/>
      <c r="CO283" s="106"/>
      <c r="DB283" s="244" t="s">
        <v>195</v>
      </c>
      <c r="DC283" s="244"/>
      <c r="DD283" s="244"/>
      <c r="DH283" s="106"/>
      <c r="DI283" s="106"/>
      <c r="DJ283" s="106"/>
      <c r="DK283" s="106"/>
    </row>
    <row r="284" spans="1:115" s="5" customFormat="1" ht="38.25" customHeight="1" thickBot="1">
      <c r="B284" s="20" t="s">
        <v>188</v>
      </c>
      <c r="C284" s="20" t="s">
        <v>189</v>
      </c>
      <c r="D284" s="20" t="s">
        <v>196</v>
      </c>
      <c r="F284" s="16">
        <v>10000</v>
      </c>
      <c r="G284" s="121" t="s">
        <v>77</v>
      </c>
      <c r="H284" s="25">
        <v>17</v>
      </c>
      <c r="J284" s="106"/>
      <c r="K284" s="106"/>
      <c r="X284" s="20" t="s">
        <v>188</v>
      </c>
      <c r="Y284" s="20" t="s">
        <v>191</v>
      </c>
      <c r="Z284" s="20" t="s">
        <v>197</v>
      </c>
      <c r="AD284" s="106"/>
      <c r="AE284" s="106"/>
      <c r="AF284" s="106"/>
      <c r="AG284" s="106"/>
      <c r="CF284" s="20" t="s">
        <v>188</v>
      </c>
      <c r="CG284" s="249" t="s">
        <v>11</v>
      </c>
      <c r="CH284" s="249" t="s">
        <v>198</v>
      </c>
      <c r="CL284" s="106"/>
      <c r="CM284" s="106"/>
      <c r="CN284" s="106"/>
      <c r="CO284" s="106"/>
      <c r="DB284" s="20" t="s">
        <v>188</v>
      </c>
      <c r="DC284" s="20" t="s">
        <v>191</v>
      </c>
      <c r="DD284" s="20" t="s">
        <v>197</v>
      </c>
      <c r="DH284" s="106"/>
      <c r="DI284" s="106"/>
      <c r="DJ284" s="106"/>
      <c r="DK284" s="106"/>
    </row>
    <row r="285" spans="1:115" s="5" customFormat="1" thickBot="1">
      <c r="A285" s="49">
        <v>1000</v>
      </c>
      <c r="B285" s="274" t="s">
        <v>70</v>
      </c>
      <c r="C285" s="25">
        <v>10</v>
      </c>
      <c r="D285" s="25">
        <v>3</v>
      </c>
      <c r="F285" s="16">
        <v>12000</v>
      </c>
      <c r="G285" s="121" t="s">
        <v>83</v>
      </c>
      <c r="H285" s="25">
        <v>2</v>
      </c>
      <c r="J285" s="275"/>
      <c r="K285" s="275"/>
      <c r="X285" s="274" t="s">
        <v>70</v>
      </c>
      <c r="Y285" s="276">
        <v>1479.48</v>
      </c>
      <c r="Z285" s="277">
        <v>1479.48</v>
      </c>
      <c r="AD285" s="275"/>
      <c r="AE285" s="275"/>
      <c r="AF285" s="275"/>
      <c r="AG285" s="275"/>
      <c r="CF285" s="274" t="s">
        <v>70</v>
      </c>
      <c r="CG285" s="278">
        <f t="shared" ref="CG285:CH299" ca="1" si="35">IF(C285=0,0.00000000000001*Y285,C285*Y285)</f>
        <v>14794.8</v>
      </c>
      <c r="CH285" s="279">
        <f t="shared" ca="1" si="35"/>
        <v>4438.4400000000005</v>
      </c>
      <c r="CL285" s="275"/>
      <c r="CM285" s="275"/>
      <c r="CN285" s="275"/>
      <c r="CO285" s="275"/>
      <c r="DB285" s="274" t="s">
        <v>70</v>
      </c>
      <c r="DC285" s="280">
        <f ca="1">IFERROR($BQ$36*(CG285/SUM($CG$49:$CH$62,$CG$278:$CG$279,$CG$285:$CH$299))/IF(C285=0,0.00000000000001,C285),0)</f>
        <v>1473.5646331996827</v>
      </c>
      <c r="DD285" s="280">
        <f ca="1">IFERROR($BQ$36*(CH285/SUM($CG$49:$CH$62,$CG$278:$CG$279,$CG$285:$CH$299))/IF(D285=0,0.00000000000001,D285),0)</f>
        <v>1473.5646331996832</v>
      </c>
      <c r="DH285" s="275"/>
      <c r="DI285" s="275"/>
      <c r="DJ285" s="275"/>
      <c r="DK285" s="275"/>
    </row>
    <row r="286" spans="1:115" s="5" customFormat="1" thickBot="1">
      <c r="A286" s="49">
        <v>2000</v>
      </c>
      <c r="B286" s="281" t="s">
        <v>72</v>
      </c>
      <c r="C286" s="25">
        <v>29</v>
      </c>
      <c r="D286" s="25">
        <v>0</v>
      </c>
      <c r="F286" s="16">
        <v>20000</v>
      </c>
      <c r="G286" s="121" t="s">
        <v>86</v>
      </c>
      <c r="H286" s="25">
        <v>2</v>
      </c>
      <c r="J286" s="275"/>
      <c r="K286" s="275"/>
      <c r="X286" s="281" t="s">
        <v>72</v>
      </c>
      <c r="Y286" s="282">
        <v>2352.5199999999995</v>
      </c>
      <c r="Z286" s="283">
        <v>2352.5199999999995</v>
      </c>
      <c r="AD286" s="275"/>
      <c r="AE286" s="275"/>
      <c r="AF286" s="275"/>
      <c r="AG286" s="275"/>
      <c r="CF286" s="281" t="s">
        <v>72</v>
      </c>
      <c r="CG286" s="284">
        <f t="shared" ca="1" si="35"/>
        <v>68223.079999999987</v>
      </c>
      <c r="CH286" s="285">
        <f t="shared" ca="1" si="35"/>
        <v>2.3525199999999997E-11</v>
      </c>
      <c r="CL286" s="275"/>
      <c r="CM286" s="275"/>
      <c r="CN286" s="275"/>
      <c r="CO286" s="275"/>
      <c r="DB286" s="281" t="s">
        <v>72</v>
      </c>
      <c r="DC286" s="280">
        <f t="shared" ref="DC286:DD299" ca="1" si="36">IFERROR($BQ$36*(CG286/SUM($CG$49:$CH$62,$CG$278:$CG$279,$CG$285:$CH$299))/IF(C286=0,0.00000000000001,C286),0)</f>
        <v>2343.113979840834</v>
      </c>
      <c r="DD286" s="280">
        <f t="shared" ca="1" si="36"/>
        <v>2343.1139798408344</v>
      </c>
      <c r="DH286" s="275"/>
      <c r="DI286" s="275"/>
      <c r="DJ286" s="275"/>
      <c r="DK286" s="275"/>
    </row>
    <row r="287" spans="1:115" s="5" customFormat="1" thickBot="1">
      <c r="A287" s="49">
        <v>2500</v>
      </c>
      <c r="B287" s="281" t="s">
        <v>73</v>
      </c>
      <c r="C287" s="25">
        <v>0</v>
      </c>
      <c r="D287" s="25">
        <v>0</v>
      </c>
      <c r="F287" s="16">
        <v>40000</v>
      </c>
      <c r="G287" s="121" t="s">
        <v>87</v>
      </c>
      <c r="H287" s="25">
        <v>7</v>
      </c>
      <c r="J287" s="275"/>
      <c r="K287" s="275"/>
      <c r="X287" s="281" t="s">
        <v>73</v>
      </c>
      <c r="Y287" s="282">
        <v>2550.1999999999998</v>
      </c>
      <c r="Z287" s="283">
        <v>2550.1999999999998</v>
      </c>
      <c r="AD287" s="275"/>
      <c r="AE287" s="275"/>
      <c r="AF287" s="275"/>
      <c r="AG287" s="275"/>
      <c r="CF287" s="281" t="s">
        <v>73</v>
      </c>
      <c r="CG287" s="284">
        <f t="shared" ca="1" si="35"/>
        <v>2.5501999999999997E-11</v>
      </c>
      <c r="CH287" s="285">
        <f t="shared" ca="1" si="35"/>
        <v>2.5501999999999997E-11</v>
      </c>
      <c r="CL287" s="275"/>
      <c r="CM287" s="275"/>
      <c r="CN287" s="275"/>
      <c r="CO287" s="275"/>
      <c r="DB287" s="281" t="s">
        <v>73</v>
      </c>
      <c r="DC287" s="280">
        <f t="shared" ca="1" si="36"/>
        <v>2540.003600985367</v>
      </c>
      <c r="DD287" s="280">
        <f t="shared" ca="1" si="36"/>
        <v>2540.003600985367</v>
      </c>
      <c r="DH287" s="275"/>
      <c r="DI287" s="275"/>
      <c r="DJ287" s="275"/>
      <c r="DK287" s="275"/>
    </row>
    <row r="288" spans="1:115" s="5" customFormat="1" thickBot="1">
      <c r="A288" s="49">
        <v>3000</v>
      </c>
      <c r="B288" s="281" t="s">
        <v>74</v>
      </c>
      <c r="C288" s="25">
        <v>9</v>
      </c>
      <c r="D288" s="25">
        <v>0</v>
      </c>
      <c r="F288" s="16">
        <v>100000</v>
      </c>
      <c r="G288" s="121" t="s">
        <v>88</v>
      </c>
      <c r="H288" s="25">
        <v>0</v>
      </c>
      <c r="J288" s="275"/>
      <c r="K288" s="275"/>
      <c r="X288" s="281" t="s">
        <v>74</v>
      </c>
      <c r="Y288" s="282">
        <v>3060.27</v>
      </c>
      <c r="Z288" s="283">
        <v>3060.27</v>
      </c>
      <c r="AD288" s="275"/>
      <c r="AE288" s="275"/>
      <c r="AF288" s="275"/>
      <c r="AG288" s="275"/>
      <c r="CF288" s="281" t="s">
        <v>74</v>
      </c>
      <c r="CG288" s="284">
        <f t="shared" ca="1" si="35"/>
        <v>27542.43</v>
      </c>
      <c r="CH288" s="285">
        <f t="shared" ca="1" si="35"/>
        <v>3.0602699999999998E-11</v>
      </c>
      <c r="CL288" s="275"/>
      <c r="CM288" s="275"/>
      <c r="CN288" s="275"/>
      <c r="CO288" s="275"/>
      <c r="DB288" s="281" t="s">
        <v>74</v>
      </c>
      <c r="DC288" s="280">
        <f t="shared" ca="1" si="36"/>
        <v>3048.034201234213</v>
      </c>
      <c r="DD288" s="280">
        <f t="shared" ca="1" si="36"/>
        <v>3048.0342012342126</v>
      </c>
      <c r="DH288" s="275"/>
      <c r="DI288" s="275"/>
      <c r="DJ288" s="275"/>
      <c r="DK288" s="275"/>
    </row>
    <row r="289" spans="1:115" s="5" customFormat="1" thickBot="1">
      <c r="A289" s="49">
        <v>4000</v>
      </c>
      <c r="B289" s="281" t="s">
        <v>75</v>
      </c>
      <c r="C289" s="25">
        <v>21</v>
      </c>
      <c r="D289" s="25">
        <v>0</v>
      </c>
      <c r="J289" s="275"/>
      <c r="K289" s="275"/>
      <c r="X289" s="281" t="s">
        <v>75</v>
      </c>
      <c r="Y289" s="282">
        <v>3358.63</v>
      </c>
      <c r="Z289" s="283">
        <v>3358.63</v>
      </c>
      <c r="AD289" s="275"/>
      <c r="AE289" s="275"/>
      <c r="AF289" s="275"/>
      <c r="AG289" s="275"/>
      <c r="CF289" s="281" t="s">
        <v>75</v>
      </c>
      <c r="CG289" s="284">
        <f t="shared" ca="1" si="35"/>
        <v>70531.23</v>
      </c>
      <c r="CH289" s="285">
        <f t="shared" ca="1" si="35"/>
        <v>3.35863E-11</v>
      </c>
      <c r="CL289" s="275"/>
      <c r="CM289" s="275"/>
      <c r="CN289" s="275"/>
      <c r="CO289" s="275"/>
      <c r="DB289" s="281" t="s">
        <v>75</v>
      </c>
      <c r="DC289" s="280">
        <f t="shared" ca="1" si="36"/>
        <v>3345.2012761263759</v>
      </c>
      <c r="DD289" s="280">
        <f t="shared" ca="1" si="36"/>
        <v>3345.2012761263763</v>
      </c>
      <c r="DH289" s="275"/>
      <c r="DI289" s="275"/>
      <c r="DJ289" s="275"/>
      <c r="DK289" s="275"/>
    </row>
    <row r="290" spans="1:115" s="5" customFormat="1" thickBot="1">
      <c r="A290" s="49">
        <v>5000</v>
      </c>
      <c r="B290" s="281" t="s">
        <v>80</v>
      </c>
      <c r="C290" s="25">
        <v>2</v>
      </c>
      <c r="D290" s="25">
        <v>0</v>
      </c>
      <c r="I290" s="106"/>
      <c r="J290" s="275"/>
      <c r="K290" s="275"/>
      <c r="X290" s="281" t="s">
        <v>80</v>
      </c>
      <c r="Y290" s="282">
        <v>4198.38</v>
      </c>
      <c r="Z290" s="283">
        <v>4198.38</v>
      </c>
      <c r="AD290" s="275"/>
      <c r="AE290" s="275"/>
      <c r="AF290" s="275"/>
      <c r="AG290" s="275"/>
      <c r="CF290" s="281" t="s">
        <v>80</v>
      </c>
      <c r="CG290" s="284">
        <f t="shared" ca="1" si="35"/>
        <v>8396.76</v>
      </c>
      <c r="CH290" s="285">
        <f t="shared" ca="1" si="35"/>
        <v>4.1983800000000003E-11</v>
      </c>
      <c r="CL290" s="275"/>
      <c r="CM290" s="275"/>
      <c r="CN290" s="275"/>
      <c r="CO290" s="275"/>
      <c r="DB290" s="281" t="s">
        <v>80</v>
      </c>
      <c r="DC290" s="280">
        <f t="shared" ca="1" si="36"/>
        <v>4181.5937253176016</v>
      </c>
      <c r="DD290" s="280">
        <f t="shared" ca="1" si="36"/>
        <v>4181.5937253176007</v>
      </c>
      <c r="DH290" s="275"/>
      <c r="DI290" s="275"/>
      <c r="DJ290" s="275"/>
      <c r="DK290" s="275"/>
    </row>
    <row r="291" spans="1:115" s="5" customFormat="1" thickBot="1">
      <c r="A291" s="49">
        <v>7000</v>
      </c>
      <c r="B291" s="281" t="s">
        <v>81</v>
      </c>
      <c r="C291" s="25">
        <v>0</v>
      </c>
      <c r="D291" s="25">
        <v>0</v>
      </c>
      <c r="K291" s="275"/>
      <c r="X291" s="281" t="s">
        <v>81</v>
      </c>
      <c r="Y291" s="282">
        <v>4267.92</v>
      </c>
      <c r="Z291" s="283">
        <v>4267.92</v>
      </c>
      <c r="AD291" s="275"/>
      <c r="AE291" s="275"/>
      <c r="AF291" s="275"/>
      <c r="AG291" s="275"/>
      <c r="CF291" s="281" t="s">
        <v>81</v>
      </c>
      <c r="CG291" s="284">
        <f t="shared" ca="1" si="35"/>
        <v>4.2679199999999999E-11</v>
      </c>
      <c r="CH291" s="285">
        <f t="shared" ca="1" si="35"/>
        <v>4.2679199999999999E-11</v>
      </c>
      <c r="CL291" s="275"/>
      <c r="CM291" s="275"/>
      <c r="CN291" s="275"/>
      <c r="CO291" s="275"/>
      <c r="DB291" s="281" t="s">
        <v>81</v>
      </c>
      <c r="DC291" s="280">
        <f t="shared" ca="1" si="36"/>
        <v>4250.8556853256487</v>
      </c>
      <c r="DD291" s="280">
        <f t="shared" ca="1" si="36"/>
        <v>4250.8556853256487</v>
      </c>
      <c r="DH291" s="275"/>
      <c r="DI291" s="275"/>
      <c r="DJ291" s="275"/>
      <c r="DK291" s="275"/>
    </row>
    <row r="292" spans="1:115" s="5" customFormat="1" ht="11.45" customHeight="1" thickBot="1">
      <c r="A292" s="49">
        <v>8000</v>
      </c>
      <c r="B292" s="281" t="s">
        <v>82</v>
      </c>
      <c r="C292" s="25">
        <v>0</v>
      </c>
      <c r="D292" s="25">
        <v>0</v>
      </c>
      <c r="H292" s="106"/>
      <c r="J292" s="275"/>
      <c r="K292" s="275"/>
      <c r="X292" s="281" t="s">
        <v>82</v>
      </c>
      <c r="Y292" s="282">
        <v>4877.7299999999996</v>
      </c>
      <c r="Z292" s="283">
        <v>4877.7299999999996</v>
      </c>
      <c r="AD292" s="275"/>
      <c r="AE292" s="275"/>
      <c r="AF292" s="275"/>
      <c r="AG292" s="275"/>
      <c r="CF292" s="281" t="s">
        <v>82</v>
      </c>
      <c r="CG292" s="284">
        <f t="shared" ca="1" si="35"/>
        <v>4.8777299999999997E-11</v>
      </c>
      <c r="CH292" s="285">
        <f t="shared" ca="1" si="35"/>
        <v>4.8777299999999997E-11</v>
      </c>
      <c r="CL292" s="275"/>
      <c r="CM292" s="275"/>
      <c r="CN292" s="275"/>
      <c r="CO292" s="275"/>
      <c r="DB292" s="281" t="s">
        <v>82</v>
      </c>
      <c r="DC292" s="280">
        <f t="shared" ca="1" si="36"/>
        <v>4858.227497699927</v>
      </c>
      <c r="DD292" s="280">
        <f t="shared" ca="1" si="36"/>
        <v>4858.227497699927</v>
      </c>
      <c r="DH292" s="275"/>
      <c r="DI292" s="275"/>
      <c r="DJ292" s="275"/>
      <c r="DK292" s="275"/>
    </row>
    <row r="293" spans="1:115" s="5" customFormat="1" ht="15" customHeight="1" thickBot="1">
      <c r="A293" s="49">
        <v>10000</v>
      </c>
      <c r="B293" s="281" t="s">
        <v>77</v>
      </c>
      <c r="C293" s="25">
        <v>17</v>
      </c>
      <c r="D293" s="25">
        <v>0</v>
      </c>
      <c r="J293" s="275"/>
      <c r="K293" s="275"/>
      <c r="X293" s="281" t="s">
        <v>77</v>
      </c>
      <c r="Y293" s="282">
        <v>5177.1900000000005</v>
      </c>
      <c r="Z293" s="283">
        <v>5177.1900000000005</v>
      </c>
      <c r="AD293" s="275"/>
      <c r="AE293" s="275"/>
      <c r="AF293" s="275"/>
      <c r="AG293" s="275"/>
      <c r="CF293" s="281" t="s">
        <v>77</v>
      </c>
      <c r="CG293" s="284">
        <f t="shared" ca="1" si="35"/>
        <v>88012.23000000001</v>
      </c>
      <c r="CH293" s="285">
        <f t="shared" ca="1" si="35"/>
        <v>5.1771900000000004E-11</v>
      </c>
      <c r="CL293" s="275"/>
      <c r="CM293" s="275"/>
      <c r="CN293" s="275"/>
      <c r="CO293" s="275"/>
      <c r="DB293" s="281" t="s">
        <v>77</v>
      </c>
      <c r="DC293" s="280">
        <f t="shared" ca="1" si="36"/>
        <v>5156.4901744904073</v>
      </c>
      <c r="DD293" s="280">
        <f t="shared" ca="1" si="36"/>
        <v>5156.4901744904064</v>
      </c>
      <c r="DH293" s="275"/>
      <c r="DI293" s="275"/>
      <c r="DJ293" s="275"/>
      <c r="DK293" s="275"/>
    </row>
    <row r="294" spans="1:115" s="5" customFormat="1" ht="23.25" thickBot="1">
      <c r="A294" s="49">
        <v>12000</v>
      </c>
      <c r="B294" s="281" t="s">
        <v>83</v>
      </c>
      <c r="C294" s="25">
        <v>2</v>
      </c>
      <c r="D294" s="25">
        <v>0</v>
      </c>
      <c r="G294" s="80" t="s">
        <v>199</v>
      </c>
      <c r="H294" s="80"/>
      <c r="I294" s="80"/>
      <c r="J294" s="286"/>
      <c r="K294" s="275"/>
      <c r="X294" s="281" t="s">
        <v>83</v>
      </c>
      <c r="Y294" s="282">
        <v>5992.5599999999995</v>
      </c>
      <c r="Z294" s="283">
        <v>5992.5599999999995</v>
      </c>
      <c r="AD294" s="275"/>
      <c r="AE294" s="275"/>
      <c r="AF294" s="275"/>
      <c r="AG294" s="275"/>
      <c r="CF294" s="281" t="s">
        <v>83</v>
      </c>
      <c r="CG294" s="284">
        <f t="shared" ca="1" si="35"/>
        <v>11985.119999999999</v>
      </c>
      <c r="CH294" s="285">
        <f t="shared" ca="1" si="35"/>
        <v>5.99256E-11</v>
      </c>
      <c r="CL294" s="275"/>
      <c r="CM294" s="275"/>
      <c r="CN294" s="275"/>
      <c r="CO294" s="275"/>
      <c r="DB294" s="281" t="s">
        <v>83</v>
      </c>
      <c r="DC294" s="280">
        <f t="shared" ca="1" si="36"/>
        <v>5968.600101608059</v>
      </c>
      <c r="DD294" s="280">
        <f t="shared" ca="1" si="36"/>
        <v>5968.600101608059</v>
      </c>
      <c r="DH294" s="275"/>
      <c r="DI294" s="275"/>
      <c r="DJ294" s="275"/>
      <c r="DK294" s="275"/>
    </row>
    <row r="295" spans="1:115" s="5" customFormat="1" thickBot="1">
      <c r="A295" s="49">
        <v>14000</v>
      </c>
      <c r="B295" s="281" t="s">
        <v>84</v>
      </c>
      <c r="C295" s="25">
        <v>0</v>
      </c>
      <c r="D295" s="25">
        <v>0</v>
      </c>
      <c r="G295" s="244" t="s">
        <v>6</v>
      </c>
      <c r="H295" s="246" t="s">
        <v>200</v>
      </c>
      <c r="I295" s="246" t="s">
        <v>201</v>
      </c>
      <c r="J295" s="286"/>
      <c r="K295" s="275"/>
      <c r="X295" s="281" t="s">
        <v>84</v>
      </c>
      <c r="Y295" s="282">
        <v>6808.17</v>
      </c>
      <c r="Z295" s="283">
        <v>6808.17</v>
      </c>
      <c r="AD295" s="275"/>
      <c r="AE295" s="275"/>
      <c r="AF295" s="275"/>
      <c r="AG295" s="275"/>
      <c r="CF295" s="281" t="s">
        <v>84</v>
      </c>
      <c r="CG295" s="284">
        <f t="shared" ca="1" si="35"/>
        <v>6.8081699999999998E-11</v>
      </c>
      <c r="CH295" s="285">
        <f t="shared" ca="1" si="35"/>
        <v>6.8081699999999998E-11</v>
      </c>
      <c r="CL295" s="275"/>
      <c r="CM295" s="275"/>
      <c r="CN295" s="275"/>
      <c r="CO295" s="275"/>
      <c r="DB295" s="281" t="s">
        <v>84</v>
      </c>
      <c r="DC295" s="280">
        <f t="shared" ca="1" si="36"/>
        <v>6780.9490691398887</v>
      </c>
      <c r="DD295" s="280">
        <f t="shared" ca="1" si="36"/>
        <v>6780.9490691398887</v>
      </c>
      <c r="DH295" s="275"/>
      <c r="DI295" s="275"/>
      <c r="DJ295" s="275"/>
      <c r="DK295" s="275"/>
    </row>
    <row r="296" spans="1:115" s="5" customFormat="1" thickBot="1">
      <c r="A296" s="49">
        <v>15000</v>
      </c>
      <c r="B296" s="281" t="s">
        <v>85</v>
      </c>
      <c r="C296" s="25">
        <v>0</v>
      </c>
      <c r="D296" s="25">
        <v>0</v>
      </c>
      <c r="F296" s="16"/>
      <c r="G296" s="287"/>
      <c r="H296" s="249" t="s">
        <v>96</v>
      </c>
      <c r="I296" s="249" t="s">
        <v>96</v>
      </c>
      <c r="J296" s="286"/>
      <c r="K296" s="275"/>
      <c r="X296" s="281" t="s">
        <v>85</v>
      </c>
      <c r="Y296" s="282">
        <v>7215.92</v>
      </c>
      <c r="Z296" s="283">
        <v>7215.92</v>
      </c>
      <c r="AD296" s="275"/>
      <c r="AE296" s="275"/>
      <c r="AF296" s="275"/>
      <c r="AG296" s="275"/>
      <c r="CF296" s="281" t="s">
        <v>85</v>
      </c>
      <c r="CG296" s="284">
        <f t="shared" ca="1" si="35"/>
        <v>7.2159200000000003E-11</v>
      </c>
      <c r="CH296" s="285">
        <f t="shared" ca="1" si="35"/>
        <v>7.2159200000000003E-11</v>
      </c>
      <c r="CL296" s="275"/>
      <c r="CM296" s="275"/>
      <c r="CN296" s="275"/>
      <c r="CO296" s="275"/>
      <c r="DB296" s="281" t="s">
        <v>85</v>
      </c>
      <c r="DC296" s="280">
        <f t="shared" ca="1" si="36"/>
        <v>7187.0687728108906</v>
      </c>
      <c r="DD296" s="280">
        <f t="shared" ca="1" si="36"/>
        <v>7187.0687728108906</v>
      </c>
      <c r="DH296" s="275"/>
      <c r="DI296" s="275"/>
      <c r="DJ296" s="275"/>
      <c r="DK296" s="275"/>
    </row>
    <row r="297" spans="1:115" s="5" customFormat="1" thickBot="1">
      <c r="A297" s="49">
        <v>20000</v>
      </c>
      <c r="B297" s="281" t="s">
        <v>86</v>
      </c>
      <c r="C297" s="25">
        <v>2</v>
      </c>
      <c r="D297" s="25">
        <v>0</v>
      </c>
      <c r="F297" s="16">
        <v>1</v>
      </c>
      <c r="G297" s="121" t="s">
        <v>33</v>
      </c>
      <c r="H297" s="25">
        <v>0</v>
      </c>
      <c r="I297" s="25"/>
      <c r="J297" s="286"/>
      <c r="K297" s="275"/>
      <c r="X297" s="281" t="s">
        <v>86</v>
      </c>
      <c r="Y297" s="282">
        <v>9254.39</v>
      </c>
      <c r="Z297" s="283">
        <v>9254.39</v>
      </c>
      <c r="AD297" s="275"/>
      <c r="AE297" s="275"/>
      <c r="AF297" s="275"/>
      <c r="AG297" s="275"/>
      <c r="CF297" s="281" t="s">
        <v>86</v>
      </c>
      <c r="CG297" s="284">
        <f t="shared" ca="1" si="35"/>
        <v>18508.78</v>
      </c>
      <c r="CH297" s="285">
        <f t="shared" ca="1" si="35"/>
        <v>9.25439E-11</v>
      </c>
      <c r="CL297" s="275"/>
      <c r="CM297" s="275"/>
      <c r="CN297" s="275"/>
      <c r="CO297" s="275"/>
      <c r="DB297" s="281" t="s">
        <v>86</v>
      </c>
      <c r="DC297" s="280">
        <f t="shared" ca="1" si="36"/>
        <v>9217.3884106826808</v>
      </c>
      <c r="DD297" s="280">
        <f t="shared" ca="1" si="36"/>
        <v>9217.3884106826808</v>
      </c>
      <c r="DH297" s="275"/>
      <c r="DI297" s="275"/>
      <c r="DJ297" s="275"/>
      <c r="DK297" s="275"/>
    </row>
    <row r="298" spans="1:115" s="5" customFormat="1" thickBot="1">
      <c r="A298" s="49">
        <v>40000</v>
      </c>
      <c r="B298" s="281" t="s">
        <v>87</v>
      </c>
      <c r="C298" s="25">
        <v>6</v>
      </c>
      <c r="D298" s="25">
        <v>0</v>
      </c>
      <c r="F298" s="16">
        <v>2</v>
      </c>
      <c r="G298" s="121" t="s">
        <v>35</v>
      </c>
      <c r="H298" s="25">
        <v>0</v>
      </c>
      <c r="I298" s="25"/>
      <c r="J298" s="286"/>
      <c r="K298" s="275"/>
      <c r="X298" s="281" t="s">
        <v>87</v>
      </c>
      <c r="Y298" s="282">
        <v>17408.53</v>
      </c>
      <c r="Z298" s="283">
        <v>17408.53</v>
      </c>
      <c r="AD298" s="275"/>
      <c r="AE298" s="275"/>
      <c r="AF298" s="275"/>
      <c r="AG298" s="275"/>
      <c r="CF298" s="281" t="s">
        <v>87</v>
      </c>
      <c r="CG298" s="284">
        <f t="shared" ca="1" si="35"/>
        <v>104451.18</v>
      </c>
      <c r="CH298" s="285">
        <f t="shared" ca="1" si="35"/>
        <v>1.7408529999999999E-10</v>
      </c>
      <c r="CL298" s="275"/>
      <c r="CM298" s="275"/>
      <c r="CN298" s="275"/>
      <c r="CO298" s="275"/>
      <c r="DB298" s="281" t="s">
        <v>87</v>
      </c>
      <c r="DC298" s="280">
        <f t="shared" ca="1" si="36"/>
        <v>17338.925922618535</v>
      </c>
      <c r="DD298" s="280">
        <f t="shared" ca="1" si="36"/>
        <v>17338.925922618539</v>
      </c>
      <c r="DH298" s="275"/>
      <c r="DI298" s="275"/>
      <c r="DJ298" s="275"/>
      <c r="DK298" s="275"/>
    </row>
    <row r="299" spans="1:115" s="5" customFormat="1" thickBot="1">
      <c r="A299" s="49">
        <v>100000</v>
      </c>
      <c r="B299" s="288" t="s">
        <v>88</v>
      </c>
      <c r="C299" s="25">
        <v>0</v>
      </c>
      <c r="D299" s="25">
        <v>0</v>
      </c>
      <c r="F299" s="16">
        <v>4</v>
      </c>
      <c r="G299" s="121" t="s">
        <v>37</v>
      </c>
      <c r="H299" s="25">
        <v>0</v>
      </c>
      <c r="I299" s="25"/>
      <c r="J299" s="286"/>
      <c r="K299" s="106"/>
      <c r="X299" s="288" t="s">
        <v>88</v>
      </c>
      <c r="Y299" s="289">
        <v>27458.120000000003</v>
      </c>
      <c r="Z299" s="290">
        <v>27458.120000000003</v>
      </c>
      <c r="AD299" s="106"/>
      <c r="AE299" s="106"/>
      <c r="AF299" s="106"/>
      <c r="AG299" s="106"/>
      <c r="CF299" s="288" t="s">
        <v>88</v>
      </c>
      <c r="CG299" s="291">
        <f t="shared" ca="1" si="35"/>
        <v>2.7458120000000002E-10</v>
      </c>
      <c r="CH299" s="292">
        <f t="shared" ca="1" si="35"/>
        <v>2.7458120000000002E-10</v>
      </c>
      <c r="CL299" s="106"/>
      <c r="CM299" s="106"/>
      <c r="CN299" s="106"/>
      <c r="CO299" s="106"/>
      <c r="DB299" s="288" t="s">
        <v>88</v>
      </c>
      <c r="DC299" s="280">
        <f t="shared" ca="1" si="36"/>
        <v>27348.334905610674</v>
      </c>
      <c r="DD299" s="280">
        <f t="shared" ca="1" si="36"/>
        <v>27348.334905610674</v>
      </c>
      <c r="DH299" s="106"/>
      <c r="DI299" s="106"/>
      <c r="DJ299" s="106"/>
      <c r="DK299" s="106"/>
    </row>
    <row r="300" spans="1:115" s="5" customFormat="1" thickBot="1">
      <c r="F300" s="16">
        <v>5</v>
      </c>
      <c r="G300" s="121" t="s">
        <v>202</v>
      </c>
      <c r="H300" s="25">
        <v>0</v>
      </c>
      <c r="I300" s="25"/>
      <c r="J300" s="286"/>
      <c r="K300" s="106"/>
      <c r="AD300" s="106"/>
      <c r="AE300" s="106"/>
      <c r="AF300" s="106"/>
      <c r="AG300" s="106"/>
      <c r="CL300" s="106"/>
      <c r="CM300" s="106"/>
      <c r="CN300" s="106"/>
      <c r="CO300" s="106"/>
      <c r="DH300" s="106"/>
      <c r="DI300" s="106"/>
      <c r="DJ300" s="106"/>
      <c r="DK300" s="106"/>
    </row>
    <row r="301" spans="1:115" s="5" customFormat="1" ht="14.25" customHeight="1" thickBot="1">
      <c r="B301" s="149" t="s">
        <v>184</v>
      </c>
      <c r="C301" s="149"/>
      <c r="D301" s="149"/>
      <c r="F301" s="16">
        <v>6</v>
      </c>
      <c r="G301" s="121" t="s">
        <v>39</v>
      </c>
      <c r="H301" s="25">
        <v>0</v>
      </c>
      <c r="I301" s="25"/>
      <c r="J301" s="286"/>
      <c r="K301" s="106"/>
      <c r="X301" s="149" t="s">
        <v>184</v>
      </c>
      <c r="Y301" s="149"/>
      <c r="Z301" s="149"/>
      <c r="AD301" s="106"/>
      <c r="AE301" s="106"/>
      <c r="AF301" s="106"/>
      <c r="AG301" s="106"/>
      <c r="CF301" s="149" t="s">
        <v>184</v>
      </c>
      <c r="CG301" s="149"/>
      <c r="CH301" s="149"/>
      <c r="CL301" s="106"/>
      <c r="CM301" s="106"/>
      <c r="CN301" s="106"/>
      <c r="CO301" s="106"/>
      <c r="DB301" s="149" t="s">
        <v>184</v>
      </c>
      <c r="DC301" s="149"/>
      <c r="DD301" s="149"/>
      <c r="DH301" s="106"/>
      <c r="DI301" s="106"/>
      <c r="DJ301" s="106"/>
      <c r="DK301" s="106"/>
    </row>
    <row r="302" spans="1:115" s="5" customFormat="1" ht="24" customHeight="1" thickBot="1">
      <c r="B302" s="244" t="s">
        <v>203</v>
      </c>
      <c r="C302" s="244"/>
      <c r="D302" s="244"/>
      <c r="F302" s="16">
        <v>8</v>
      </c>
      <c r="G302" s="121" t="s">
        <v>41</v>
      </c>
      <c r="H302" s="25">
        <v>0</v>
      </c>
      <c r="I302" s="25"/>
      <c r="J302" s="286"/>
      <c r="K302" s="106"/>
      <c r="X302" s="244" t="s">
        <v>204</v>
      </c>
      <c r="Y302" s="244"/>
      <c r="Z302" s="244"/>
      <c r="AD302" s="106"/>
      <c r="AE302" s="106"/>
      <c r="AF302" s="106"/>
      <c r="AG302" s="106"/>
      <c r="CF302" s="244" t="s">
        <v>204</v>
      </c>
      <c r="CG302" s="244"/>
      <c r="CH302" s="244"/>
      <c r="CL302" s="106"/>
      <c r="CM302" s="106"/>
      <c r="CN302" s="106"/>
      <c r="CO302" s="106"/>
      <c r="DB302" s="244" t="s">
        <v>204</v>
      </c>
      <c r="DC302" s="244"/>
      <c r="DD302" s="244"/>
      <c r="DH302" s="106"/>
      <c r="DI302" s="106"/>
      <c r="DJ302" s="106"/>
      <c r="DK302" s="106"/>
    </row>
    <row r="303" spans="1:115" s="5" customFormat="1" ht="45.75" thickBot="1">
      <c r="B303" s="20" t="s">
        <v>188</v>
      </c>
      <c r="C303" s="20" t="s">
        <v>189</v>
      </c>
      <c r="D303" s="20" t="s">
        <v>196</v>
      </c>
      <c r="E303" s="94"/>
      <c r="F303" s="16">
        <v>10</v>
      </c>
      <c r="G303" s="121" t="s">
        <v>42</v>
      </c>
      <c r="H303" s="25">
        <v>0</v>
      </c>
      <c r="I303" s="25"/>
      <c r="J303" s="286"/>
      <c r="K303" s="106"/>
      <c r="X303" s="20" t="s">
        <v>188</v>
      </c>
      <c r="Y303" s="20" t="s">
        <v>205</v>
      </c>
      <c r="Z303" s="20" t="s">
        <v>206</v>
      </c>
      <c r="AD303" s="106"/>
      <c r="AE303" s="106"/>
      <c r="AF303" s="106"/>
      <c r="AG303" s="106"/>
      <c r="CF303" s="20" t="s">
        <v>188</v>
      </c>
      <c r="CG303" s="249" t="s">
        <v>11</v>
      </c>
      <c r="CH303" s="249" t="s">
        <v>198</v>
      </c>
      <c r="CL303" s="106"/>
      <c r="CM303" s="106"/>
      <c r="CN303" s="106"/>
      <c r="CO303" s="106"/>
      <c r="DB303" s="20" t="s">
        <v>188</v>
      </c>
      <c r="DC303" s="20" t="s">
        <v>205</v>
      </c>
      <c r="DD303" s="20" t="s">
        <v>206</v>
      </c>
      <c r="DH303" s="106"/>
      <c r="DI303" s="106"/>
      <c r="DJ303" s="106"/>
      <c r="DK303" s="106"/>
    </row>
    <row r="304" spans="1:115" s="5" customFormat="1" thickBot="1">
      <c r="A304" s="49">
        <v>1</v>
      </c>
      <c r="B304" s="274" t="s">
        <v>33</v>
      </c>
      <c r="C304" s="25">
        <v>5</v>
      </c>
      <c r="D304" s="25"/>
      <c r="E304" s="94"/>
      <c r="F304" s="16">
        <v>15</v>
      </c>
      <c r="G304" s="121" t="s">
        <v>45</v>
      </c>
      <c r="H304" s="25">
        <v>0</v>
      </c>
      <c r="I304" s="25"/>
      <c r="J304" s="286"/>
      <c r="K304" s="106"/>
      <c r="X304" s="274" t="s">
        <v>33</v>
      </c>
      <c r="Y304" s="276">
        <v>55.33</v>
      </c>
      <c r="Z304" s="277">
        <v>55.33</v>
      </c>
      <c r="AD304" s="106"/>
      <c r="AE304" s="106"/>
      <c r="AF304" s="106"/>
      <c r="AG304" s="106"/>
      <c r="CF304" s="274" t="s">
        <v>33</v>
      </c>
      <c r="CG304" s="278">
        <f t="shared" ref="CG304:CH326" ca="1" si="37">IF(C304=0,0.00000000000001*Y304,C304*Y304)</f>
        <v>276.64999999999998</v>
      </c>
      <c r="CH304" s="279">
        <f t="shared" ca="1" si="37"/>
        <v>5.5329999999999997E-13</v>
      </c>
      <c r="CL304" s="106"/>
      <c r="CM304" s="106"/>
      <c r="CN304" s="106"/>
      <c r="CO304" s="106"/>
      <c r="DB304" s="274" t="s">
        <v>33</v>
      </c>
      <c r="DC304" s="280">
        <f ca="1">IFERROR(SUM($BM$36:$BP$36)*(CG304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304=0,0.00000000000001,C304),0)</f>
        <v>30.875307907246167</v>
      </c>
      <c r="DD304" s="280">
        <f ca="1">IFERROR(SUM($BM$36:$BP$36)*(CH304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D304=0,0.00000000000001,D304),0)</f>
        <v>30.875307907246171</v>
      </c>
      <c r="DH304" s="106"/>
      <c r="DI304" s="106"/>
      <c r="DJ304" s="106"/>
      <c r="DK304" s="106"/>
    </row>
    <row r="305" spans="1:115" s="5" customFormat="1" thickBot="1">
      <c r="A305" s="49">
        <v>2</v>
      </c>
      <c r="B305" s="281" t="s">
        <v>35</v>
      </c>
      <c r="C305" s="25">
        <v>0</v>
      </c>
      <c r="D305" s="25"/>
      <c r="E305" s="94"/>
      <c r="F305" s="16">
        <v>20</v>
      </c>
      <c r="G305" s="121" t="s">
        <v>47</v>
      </c>
      <c r="H305" s="25">
        <v>0</v>
      </c>
      <c r="I305" s="25"/>
      <c r="J305" s="286"/>
      <c r="K305" s="106"/>
      <c r="X305" s="281" t="s">
        <v>35</v>
      </c>
      <c r="Y305" s="282">
        <v>80.680000000000007</v>
      </c>
      <c r="Z305" s="283">
        <v>80.680000000000007</v>
      </c>
      <c r="AD305" s="106"/>
      <c r="AE305" s="106"/>
      <c r="AF305" s="106"/>
      <c r="AG305" s="106"/>
      <c r="CF305" s="281" t="s">
        <v>35</v>
      </c>
      <c r="CG305" s="284">
        <f t="shared" ca="1" si="37"/>
        <v>8.0680000000000006E-13</v>
      </c>
      <c r="CH305" s="285">
        <f t="shared" ca="1" si="37"/>
        <v>8.0680000000000006E-13</v>
      </c>
      <c r="CL305" s="106"/>
      <c r="CM305" s="106"/>
      <c r="CN305" s="106"/>
      <c r="CO305" s="106"/>
      <c r="DB305" s="281" t="s">
        <v>35</v>
      </c>
      <c r="DC305" s="280">
        <f t="shared" ref="DC305:DD326" ca="1" si="38">IFERROR(SUM($BM$36:$BP$36)*(CG305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305=0,0.00000000000001,C305),0)</f>
        <v>45.021142995782064</v>
      </c>
      <c r="DD305" s="280">
        <f t="shared" ca="1" si="38"/>
        <v>45.021142995782064</v>
      </c>
      <c r="DH305" s="106"/>
      <c r="DI305" s="106"/>
      <c r="DJ305" s="106"/>
      <c r="DK305" s="106"/>
    </row>
    <row r="306" spans="1:115" s="5" customFormat="1" thickBot="1">
      <c r="A306" s="49">
        <v>4</v>
      </c>
      <c r="B306" s="281" t="s">
        <v>37</v>
      </c>
      <c r="C306" s="25">
        <v>1</v>
      </c>
      <c r="D306" s="25"/>
      <c r="E306" s="94"/>
      <c r="F306" s="16">
        <v>30</v>
      </c>
      <c r="G306" s="121" t="s">
        <v>48</v>
      </c>
      <c r="H306" s="25">
        <v>0</v>
      </c>
      <c r="I306" s="25"/>
      <c r="J306" s="286"/>
      <c r="K306" s="106"/>
      <c r="X306" s="281" t="s">
        <v>37</v>
      </c>
      <c r="Y306" s="282">
        <v>128.76999999999998</v>
      </c>
      <c r="Z306" s="283">
        <v>128.76999999999998</v>
      </c>
      <c r="AD306" s="106"/>
      <c r="AE306" s="106"/>
      <c r="AF306" s="106"/>
      <c r="AG306" s="106"/>
      <c r="CF306" s="281" t="s">
        <v>37</v>
      </c>
      <c r="CG306" s="284">
        <f t="shared" ca="1" si="37"/>
        <v>128.76999999999998</v>
      </c>
      <c r="CH306" s="285">
        <f t="shared" ca="1" si="37"/>
        <v>1.2876999999999999E-12</v>
      </c>
      <c r="CL306" s="106"/>
      <c r="CM306" s="106"/>
      <c r="CN306" s="106"/>
      <c r="CO306" s="106"/>
      <c r="DB306" s="281" t="s">
        <v>37</v>
      </c>
      <c r="DC306" s="280">
        <f t="shared" ca="1" si="38"/>
        <v>71.85637808089804</v>
      </c>
      <c r="DD306" s="280">
        <f t="shared" ca="1" si="38"/>
        <v>71.856378080898054</v>
      </c>
      <c r="DH306" s="106"/>
      <c r="DI306" s="106"/>
      <c r="DJ306" s="106"/>
      <c r="DK306" s="106"/>
    </row>
    <row r="307" spans="1:115" s="5" customFormat="1" thickBot="1">
      <c r="A307" s="49">
        <v>5</v>
      </c>
      <c r="B307" s="281" t="s">
        <v>202</v>
      </c>
      <c r="C307" s="25">
        <v>1</v>
      </c>
      <c r="D307" s="25"/>
      <c r="E307" s="94"/>
      <c r="F307" s="16">
        <v>40</v>
      </c>
      <c r="G307" s="121" t="s">
        <v>50</v>
      </c>
      <c r="H307" s="25">
        <v>0</v>
      </c>
      <c r="I307" s="25"/>
      <c r="J307" s="286"/>
      <c r="K307" s="106"/>
      <c r="X307" s="281" t="s">
        <v>202</v>
      </c>
      <c r="Y307" s="282">
        <v>131.34539999999998</v>
      </c>
      <c r="Z307" s="283">
        <v>131.34539999999998</v>
      </c>
      <c r="AD307" s="106"/>
      <c r="AE307" s="106"/>
      <c r="AF307" s="106"/>
      <c r="AG307" s="106"/>
      <c r="CF307" s="281" t="s">
        <v>202</v>
      </c>
      <c r="CG307" s="284">
        <f t="shared" ca="1" si="37"/>
        <v>131.34539999999998</v>
      </c>
      <c r="CH307" s="285">
        <f t="shared" ca="1" si="37"/>
        <v>1.3134539999999999E-12</v>
      </c>
      <c r="CL307" s="106"/>
      <c r="CM307" s="106"/>
      <c r="CN307" s="106"/>
      <c r="CO307" s="106"/>
      <c r="DB307" s="281" t="s">
        <v>202</v>
      </c>
      <c r="DC307" s="280">
        <f t="shared" ca="1" si="38"/>
        <v>73.29350564251601</v>
      </c>
      <c r="DD307" s="280">
        <f t="shared" ca="1" si="38"/>
        <v>73.29350564251601</v>
      </c>
      <c r="DH307" s="106"/>
      <c r="DI307" s="106"/>
      <c r="DJ307" s="106"/>
      <c r="DK307" s="106"/>
    </row>
    <row r="308" spans="1:115" s="5" customFormat="1" thickBot="1">
      <c r="A308" s="49">
        <v>6</v>
      </c>
      <c r="B308" s="281" t="s">
        <v>39</v>
      </c>
      <c r="C308" s="25">
        <v>1</v>
      </c>
      <c r="D308" s="25"/>
      <c r="E308" s="94"/>
      <c r="F308" s="16">
        <v>50</v>
      </c>
      <c r="G308" s="121" t="s">
        <v>52</v>
      </c>
      <c r="H308" s="25">
        <v>0</v>
      </c>
      <c r="I308" s="25"/>
      <c r="J308" s="286"/>
      <c r="K308" s="106"/>
      <c r="X308" s="281" t="s">
        <v>39</v>
      </c>
      <c r="Y308" s="282">
        <v>164.21</v>
      </c>
      <c r="Z308" s="283">
        <v>164.21</v>
      </c>
      <c r="AD308" s="106"/>
      <c r="AE308" s="106"/>
      <c r="AF308" s="106"/>
      <c r="AG308" s="106"/>
      <c r="CF308" s="281" t="s">
        <v>39</v>
      </c>
      <c r="CG308" s="284">
        <f t="shared" ca="1" si="37"/>
        <v>164.21</v>
      </c>
      <c r="CH308" s="285">
        <f t="shared" ca="1" si="37"/>
        <v>1.6421E-12</v>
      </c>
      <c r="CL308" s="106"/>
      <c r="CM308" s="106"/>
      <c r="CN308" s="106"/>
      <c r="CO308" s="106"/>
      <c r="DB308" s="281" t="s">
        <v>39</v>
      </c>
      <c r="DC308" s="280">
        <f t="shared" ca="1" si="38"/>
        <v>91.632646149446856</v>
      </c>
      <c r="DD308" s="280">
        <f t="shared" ca="1" si="38"/>
        <v>91.63264614944687</v>
      </c>
      <c r="DH308" s="106"/>
      <c r="DI308" s="106"/>
      <c r="DJ308" s="106"/>
      <c r="DK308" s="106"/>
    </row>
    <row r="309" spans="1:115" s="5" customFormat="1" thickBot="1">
      <c r="A309" s="49">
        <v>8</v>
      </c>
      <c r="B309" s="281" t="s">
        <v>41</v>
      </c>
      <c r="C309" s="25">
        <v>2</v>
      </c>
      <c r="D309" s="25"/>
      <c r="E309" s="94"/>
      <c r="F309" s="16">
        <v>60</v>
      </c>
      <c r="G309" s="121" t="s">
        <v>54</v>
      </c>
      <c r="H309" s="25">
        <v>0</v>
      </c>
      <c r="I309" s="25"/>
      <c r="J309" s="286"/>
      <c r="K309" s="106"/>
      <c r="X309" s="281" t="s">
        <v>41</v>
      </c>
      <c r="Y309" s="282">
        <v>227.87</v>
      </c>
      <c r="Z309" s="283">
        <v>227.87</v>
      </c>
      <c r="AD309" s="106"/>
      <c r="AE309" s="106"/>
      <c r="AF309" s="106"/>
      <c r="AG309" s="106"/>
      <c r="CF309" s="281" t="s">
        <v>41</v>
      </c>
      <c r="CG309" s="284">
        <f t="shared" ca="1" si="37"/>
        <v>455.74</v>
      </c>
      <c r="CH309" s="285">
        <f t="shared" ca="1" si="37"/>
        <v>2.2787E-12</v>
      </c>
      <c r="CL309" s="106"/>
      <c r="CM309" s="106"/>
      <c r="CN309" s="106"/>
      <c r="CO309" s="106"/>
      <c r="DB309" s="281" t="s">
        <v>41</v>
      </c>
      <c r="DC309" s="280">
        <f t="shared" ca="1" si="38"/>
        <v>127.15626988657483</v>
      </c>
      <c r="DD309" s="280">
        <f t="shared" ca="1" si="38"/>
        <v>127.15626988657485</v>
      </c>
      <c r="DH309" s="106"/>
      <c r="DI309" s="106"/>
      <c r="DJ309" s="106"/>
      <c r="DK309" s="106"/>
    </row>
    <row r="310" spans="1:115" s="5" customFormat="1" thickBot="1">
      <c r="A310" s="49">
        <v>10</v>
      </c>
      <c r="B310" s="281" t="s">
        <v>42</v>
      </c>
      <c r="C310" s="25">
        <v>40</v>
      </c>
      <c r="D310" s="25"/>
      <c r="E310" s="94"/>
      <c r="F310" s="16">
        <v>70</v>
      </c>
      <c r="G310" s="121" t="s">
        <v>57</v>
      </c>
      <c r="H310" s="25">
        <v>0</v>
      </c>
      <c r="I310" s="25"/>
      <c r="J310" s="286"/>
      <c r="K310" s="106"/>
      <c r="X310" s="281" t="s">
        <v>42</v>
      </c>
      <c r="Y310" s="282">
        <v>286.33</v>
      </c>
      <c r="Z310" s="283">
        <v>286.33</v>
      </c>
      <c r="AD310" s="106"/>
      <c r="AE310" s="106"/>
      <c r="AF310" s="106"/>
      <c r="AG310" s="106"/>
      <c r="CF310" s="281" t="s">
        <v>42</v>
      </c>
      <c r="CG310" s="284">
        <f t="shared" ca="1" si="37"/>
        <v>11453.199999999999</v>
      </c>
      <c r="CH310" s="285">
        <f t="shared" ca="1" si="37"/>
        <v>2.8632999999999997E-12</v>
      </c>
      <c r="CL310" s="106"/>
      <c r="CM310" s="106"/>
      <c r="CN310" s="106"/>
      <c r="CO310" s="106"/>
      <c r="DB310" s="281" t="s">
        <v>42</v>
      </c>
      <c r="DC310" s="280">
        <f t="shared" ca="1" si="38"/>
        <v>159.77818386195185</v>
      </c>
      <c r="DD310" s="280">
        <f t="shared" ca="1" si="38"/>
        <v>159.77818386195185</v>
      </c>
      <c r="DH310" s="106"/>
      <c r="DI310" s="106"/>
      <c r="DJ310" s="106"/>
      <c r="DK310" s="106"/>
    </row>
    <row r="311" spans="1:115" s="5" customFormat="1" thickBot="1">
      <c r="A311" s="49">
        <v>15</v>
      </c>
      <c r="B311" s="281" t="s">
        <v>45</v>
      </c>
      <c r="C311" s="25">
        <v>3</v>
      </c>
      <c r="D311" s="25"/>
      <c r="E311" s="94"/>
      <c r="F311" s="16">
        <v>80</v>
      </c>
      <c r="G311" s="121" t="s">
        <v>58</v>
      </c>
      <c r="H311" s="25">
        <v>0</v>
      </c>
      <c r="I311" s="25"/>
      <c r="J311" s="286"/>
      <c r="K311" s="106"/>
      <c r="X311" s="281" t="s">
        <v>45</v>
      </c>
      <c r="Y311" s="282">
        <v>336.15</v>
      </c>
      <c r="Z311" s="283">
        <v>336.15</v>
      </c>
      <c r="AD311" s="106"/>
      <c r="AE311" s="106"/>
      <c r="AF311" s="106"/>
      <c r="AG311" s="106"/>
      <c r="CF311" s="281" t="s">
        <v>45</v>
      </c>
      <c r="CG311" s="284">
        <f t="shared" ca="1" si="37"/>
        <v>1008.4499999999999</v>
      </c>
      <c r="CH311" s="285">
        <f t="shared" ca="1" si="37"/>
        <v>3.3614999999999998E-12</v>
      </c>
      <c r="CL311" s="106"/>
      <c r="CM311" s="106"/>
      <c r="CN311" s="106"/>
      <c r="CO311" s="106"/>
      <c r="DB311" s="281" t="s">
        <v>45</v>
      </c>
      <c r="DC311" s="280">
        <f t="shared" ca="1" si="38"/>
        <v>187.57879546395807</v>
      </c>
      <c r="DD311" s="280">
        <f t="shared" ca="1" si="38"/>
        <v>187.5787954639581</v>
      </c>
      <c r="DH311" s="106"/>
      <c r="DI311" s="106"/>
      <c r="DJ311" s="106"/>
      <c r="DK311" s="106"/>
    </row>
    <row r="312" spans="1:115" s="5" customFormat="1" thickBot="1">
      <c r="A312" s="49">
        <v>20</v>
      </c>
      <c r="B312" s="281" t="s">
        <v>47</v>
      </c>
      <c r="C312" s="25">
        <v>6</v>
      </c>
      <c r="D312" s="25"/>
      <c r="E312" s="94"/>
      <c r="F312" s="16">
        <v>100</v>
      </c>
      <c r="G312" s="121" t="s">
        <v>61</v>
      </c>
      <c r="H312" s="25">
        <v>0</v>
      </c>
      <c r="I312" s="25"/>
      <c r="J312" s="286"/>
      <c r="K312" s="106"/>
      <c r="X312" s="281" t="s">
        <v>47</v>
      </c>
      <c r="Y312" s="282">
        <v>407.88</v>
      </c>
      <c r="Z312" s="283">
        <v>407.88</v>
      </c>
      <c r="AD312" s="106"/>
      <c r="AE312" s="106"/>
      <c r="AF312" s="106"/>
      <c r="AG312" s="106"/>
      <c r="CF312" s="281" t="s">
        <v>47</v>
      </c>
      <c r="CG312" s="284">
        <f t="shared" ca="1" si="37"/>
        <v>2447.2799999999997</v>
      </c>
      <c r="CH312" s="285">
        <f t="shared" ca="1" si="37"/>
        <v>4.0787999999999999E-12</v>
      </c>
      <c r="CL312" s="106"/>
      <c r="CM312" s="106"/>
      <c r="CN312" s="106"/>
      <c r="CO312" s="106"/>
      <c r="DB312" s="281" t="s">
        <v>47</v>
      </c>
      <c r="DC312" s="280">
        <f t="shared" ca="1" si="38"/>
        <v>227.60564954288031</v>
      </c>
      <c r="DD312" s="280">
        <f t="shared" ca="1" si="38"/>
        <v>227.60564954288034</v>
      </c>
      <c r="DH312" s="106"/>
      <c r="DI312" s="106"/>
      <c r="DJ312" s="106"/>
      <c r="DK312" s="106"/>
    </row>
    <row r="313" spans="1:115" s="5" customFormat="1" thickBot="1">
      <c r="A313" s="49">
        <v>30</v>
      </c>
      <c r="B313" s="281" t="s">
        <v>48</v>
      </c>
      <c r="C313" s="25">
        <v>19</v>
      </c>
      <c r="D313" s="25"/>
      <c r="E313" s="94"/>
      <c r="F313" s="16">
        <v>150</v>
      </c>
      <c r="G313" s="121" t="s">
        <v>145</v>
      </c>
      <c r="H313" s="25">
        <v>0</v>
      </c>
      <c r="I313" s="25"/>
      <c r="J313" s="286"/>
      <c r="K313" s="106"/>
      <c r="X313" s="281" t="s">
        <v>48</v>
      </c>
      <c r="Y313" s="282">
        <v>470.13</v>
      </c>
      <c r="Z313" s="283">
        <v>470.13</v>
      </c>
      <c r="AD313" s="106"/>
      <c r="AE313" s="106"/>
      <c r="AF313" s="106"/>
      <c r="AG313" s="106"/>
      <c r="CF313" s="281" t="s">
        <v>48</v>
      </c>
      <c r="CG313" s="284">
        <f t="shared" ca="1" si="37"/>
        <v>8932.4699999999993</v>
      </c>
      <c r="CH313" s="285">
        <f t="shared" ca="1" si="37"/>
        <v>4.7012999999999998E-12</v>
      </c>
      <c r="CL313" s="106"/>
      <c r="CM313" s="106"/>
      <c r="CN313" s="106"/>
      <c r="CO313" s="106"/>
      <c r="DB313" s="281" t="s">
        <v>48</v>
      </c>
      <c r="DC313" s="280">
        <f t="shared" ca="1" si="38"/>
        <v>262.34246351768735</v>
      </c>
      <c r="DD313" s="280">
        <f t="shared" ca="1" si="38"/>
        <v>262.34246351768735</v>
      </c>
      <c r="DH313" s="106"/>
      <c r="DI313" s="106"/>
      <c r="DJ313" s="106"/>
      <c r="DK313" s="106"/>
    </row>
    <row r="314" spans="1:115" s="5" customFormat="1" thickBot="1">
      <c r="A314" s="49">
        <v>40</v>
      </c>
      <c r="B314" s="281" t="s">
        <v>50</v>
      </c>
      <c r="C314" s="25">
        <v>1</v>
      </c>
      <c r="D314" s="25"/>
      <c r="E314" s="94"/>
      <c r="F314" s="16">
        <v>200</v>
      </c>
      <c r="G314" s="121" t="s">
        <v>62</v>
      </c>
      <c r="H314" s="25">
        <v>0</v>
      </c>
      <c r="I314" s="25"/>
      <c r="J314" s="286"/>
      <c r="K314" s="106"/>
      <c r="X314" s="281" t="s">
        <v>50</v>
      </c>
      <c r="Y314" s="282">
        <v>546.70000000000005</v>
      </c>
      <c r="Z314" s="283">
        <v>546.70000000000005</v>
      </c>
      <c r="AD314" s="106"/>
      <c r="AE314" s="106"/>
      <c r="AF314" s="106"/>
      <c r="AG314" s="106"/>
      <c r="CF314" s="281" t="s">
        <v>50</v>
      </c>
      <c r="CG314" s="284">
        <f t="shared" ca="1" si="37"/>
        <v>546.70000000000005</v>
      </c>
      <c r="CH314" s="285">
        <f t="shared" ca="1" si="37"/>
        <v>5.4670000000000008E-12</v>
      </c>
      <c r="CL314" s="106"/>
      <c r="CM314" s="106"/>
      <c r="CN314" s="106"/>
      <c r="CO314" s="106"/>
      <c r="DB314" s="281" t="s">
        <v>50</v>
      </c>
      <c r="DC314" s="280">
        <f t="shared" ca="1" si="38"/>
        <v>305.07013975947018</v>
      </c>
      <c r="DD314" s="280">
        <f t="shared" ca="1" si="38"/>
        <v>305.07013975947018</v>
      </c>
      <c r="DH314" s="106"/>
      <c r="DI314" s="106"/>
      <c r="DJ314" s="106"/>
      <c r="DK314" s="106"/>
    </row>
    <row r="315" spans="1:115" s="5" customFormat="1" thickBot="1">
      <c r="A315" s="49">
        <v>50</v>
      </c>
      <c r="B315" s="281" t="s">
        <v>52</v>
      </c>
      <c r="C315" s="25">
        <v>5</v>
      </c>
      <c r="D315" s="25"/>
      <c r="E315" s="94"/>
      <c r="F315" s="16">
        <v>300</v>
      </c>
      <c r="G315" s="121" t="s">
        <v>63</v>
      </c>
      <c r="H315" s="25">
        <v>0</v>
      </c>
      <c r="I315" s="25"/>
      <c r="J315" s="286"/>
      <c r="K315" s="106"/>
      <c r="X315" s="281" t="s">
        <v>52</v>
      </c>
      <c r="Y315" s="282">
        <v>636.66</v>
      </c>
      <c r="Z315" s="283">
        <v>636.66</v>
      </c>
      <c r="AD315" s="106"/>
      <c r="AE315" s="106"/>
      <c r="AF315" s="106"/>
      <c r="AG315" s="106"/>
      <c r="CF315" s="281" t="s">
        <v>52</v>
      </c>
      <c r="CG315" s="284">
        <f t="shared" ca="1" si="37"/>
        <v>3183.2999999999997</v>
      </c>
      <c r="CH315" s="285">
        <f t="shared" ca="1" si="37"/>
        <v>6.3666E-12</v>
      </c>
      <c r="CL315" s="106"/>
      <c r="CM315" s="106"/>
      <c r="CN315" s="106"/>
      <c r="CO315" s="106"/>
      <c r="DB315" s="281" t="s">
        <v>52</v>
      </c>
      <c r="DC315" s="280">
        <f t="shared" ca="1" si="38"/>
        <v>355.26971863776157</v>
      </c>
      <c r="DD315" s="280">
        <f t="shared" ca="1" si="38"/>
        <v>355.26971863776163</v>
      </c>
      <c r="DH315" s="106"/>
      <c r="DI315" s="106"/>
      <c r="DJ315" s="106"/>
      <c r="DK315" s="106"/>
    </row>
    <row r="316" spans="1:115" s="5" customFormat="1" ht="11.45" customHeight="1" thickBot="1">
      <c r="A316" s="49">
        <v>60</v>
      </c>
      <c r="B316" s="281" t="s">
        <v>54</v>
      </c>
      <c r="C316" s="25">
        <v>6</v>
      </c>
      <c r="D316" s="25"/>
      <c r="E316" s="94"/>
      <c r="F316" s="16">
        <v>400</v>
      </c>
      <c r="G316" s="121" t="s">
        <v>64</v>
      </c>
      <c r="H316" s="25">
        <v>0</v>
      </c>
      <c r="I316" s="25"/>
      <c r="J316" s="286"/>
      <c r="K316" s="106"/>
      <c r="X316" s="281" t="s">
        <v>54</v>
      </c>
      <c r="Y316" s="282">
        <v>704.48</v>
      </c>
      <c r="Z316" s="283">
        <v>704.48</v>
      </c>
      <c r="AD316" s="106"/>
      <c r="AE316" s="106"/>
      <c r="AF316" s="106"/>
      <c r="AG316" s="106"/>
      <c r="CF316" s="281" t="s">
        <v>54</v>
      </c>
      <c r="CG316" s="284">
        <f t="shared" ca="1" si="37"/>
        <v>4226.88</v>
      </c>
      <c r="CH316" s="285">
        <f t="shared" ca="1" si="37"/>
        <v>7.0448E-12</v>
      </c>
      <c r="CL316" s="106"/>
      <c r="CM316" s="106"/>
      <c r="CN316" s="106"/>
      <c r="CO316" s="106"/>
      <c r="DB316" s="281" t="s">
        <v>54</v>
      </c>
      <c r="DC316" s="280">
        <f t="shared" ca="1" si="38"/>
        <v>393.11471018429035</v>
      </c>
      <c r="DD316" s="280">
        <f t="shared" ca="1" si="38"/>
        <v>393.11471018429035</v>
      </c>
      <c r="DH316" s="106"/>
      <c r="DI316" s="106"/>
      <c r="DJ316" s="106"/>
      <c r="DK316" s="106"/>
    </row>
    <row r="317" spans="1:115" s="5" customFormat="1" thickBot="1">
      <c r="A317" s="49">
        <v>70</v>
      </c>
      <c r="B317" s="281" t="s">
        <v>57</v>
      </c>
      <c r="C317" s="25">
        <v>1</v>
      </c>
      <c r="D317" s="25"/>
      <c r="E317" s="94"/>
      <c r="F317" s="16">
        <v>500</v>
      </c>
      <c r="G317" s="121" t="s">
        <v>65</v>
      </c>
      <c r="H317" s="25">
        <v>0</v>
      </c>
      <c r="I317" s="25"/>
      <c r="J317" s="286"/>
      <c r="K317" s="106"/>
      <c r="X317" s="281" t="s">
        <v>57</v>
      </c>
      <c r="Y317" s="282">
        <v>761.41</v>
      </c>
      <c r="Z317" s="283">
        <v>761.41</v>
      </c>
      <c r="AD317" s="106"/>
      <c r="AE317" s="106"/>
      <c r="AF317" s="106"/>
      <c r="AG317" s="106"/>
      <c r="CF317" s="281" t="s">
        <v>57</v>
      </c>
      <c r="CG317" s="284">
        <f t="shared" ca="1" si="37"/>
        <v>761.41</v>
      </c>
      <c r="CH317" s="285">
        <f t="shared" ca="1" si="37"/>
        <v>7.6141E-12</v>
      </c>
      <c r="CL317" s="106"/>
      <c r="CM317" s="106"/>
      <c r="CN317" s="106"/>
      <c r="CO317" s="106"/>
      <c r="DB317" s="281" t="s">
        <v>57</v>
      </c>
      <c r="DC317" s="280">
        <f t="shared" ca="1" si="38"/>
        <v>424.88285186438293</v>
      </c>
      <c r="DD317" s="280">
        <f t="shared" ca="1" si="38"/>
        <v>424.88285186438293</v>
      </c>
      <c r="DH317" s="106"/>
      <c r="DI317" s="106"/>
      <c r="DJ317" s="106"/>
      <c r="DK317" s="106"/>
    </row>
    <row r="318" spans="1:115" s="5" customFormat="1" thickBot="1">
      <c r="A318" s="49">
        <v>80</v>
      </c>
      <c r="B318" s="281" t="s">
        <v>58</v>
      </c>
      <c r="C318" s="25">
        <v>1</v>
      </c>
      <c r="D318" s="25"/>
      <c r="E318" s="94"/>
      <c r="F318" s="16">
        <v>1000</v>
      </c>
      <c r="G318" s="293" t="s">
        <v>70</v>
      </c>
      <c r="H318" s="25">
        <v>0</v>
      </c>
      <c r="I318" s="25"/>
      <c r="J318" s="286"/>
      <c r="K318" s="106"/>
      <c r="X318" s="281" t="s">
        <v>58</v>
      </c>
      <c r="Y318" s="282">
        <v>850.89</v>
      </c>
      <c r="Z318" s="283">
        <v>850.89</v>
      </c>
      <c r="AD318" s="106"/>
      <c r="AE318" s="106"/>
      <c r="AF318" s="106"/>
      <c r="AG318" s="106"/>
      <c r="CF318" s="281" t="s">
        <v>58</v>
      </c>
      <c r="CG318" s="284">
        <f t="shared" ca="1" si="37"/>
        <v>850.89</v>
      </c>
      <c r="CH318" s="285">
        <f t="shared" ca="1" si="37"/>
        <v>8.5088999999999998E-12</v>
      </c>
      <c r="CL318" s="106"/>
      <c r="CM318" s="106"/>
      <c r="CN318" s="106"/>
      <c r="CO318" s="106"/>
      <c r="DB318" s="281" t="s">
        <v>58</v>
      </c>
      <c r="DC318" s="280">
        <f t="shared" ca="1" si="38"/>
        <v>474.81458061082049</v>
      </c>
      <c r="DD318" s="280">
        <f t="shared" ca="1" si="38"/>
        <v>474.81458061082043</v>
      </c>
      <c r="DH318" s="106"/>
      <c r="DI318" s="106"/>
      <c r="DJ318" s="106"/>
      <c r="DK318" s="106"/>
    </row>
    <row r="319" spans="1:115" s="5" customFormat="1" thickBot="1">
      <c r="A319" s="49">
        <v>90</v>
      </c>
      <c r="B319" s="281" t="s">
        <v>60</v>
      </c>
      <c r="C319" s="25">
        <v>0</v>
      </c>
      <c r="D319" s="25"/>
      <c r="E319" s="94"/>
      <c r="H319" s="106"/>
      <c r="I319" s="106"/>
      <c r="J319" s="106"/>
      <c r="K319" s="106"/>
      <c r="X319" s="281" t="s">
        <v>60</v>
      </c>
      <c r="Y319" s="282">
        <v>924.02</v>
      </c>
      <c r="Z319" s="283">
        <v>924.02</v>
      </c>
      <c r="AD319" s="106"/>
      <c r="AE319" s="106"/>
      <c r="AF319" s="106"/>
      <c r="AG319" s="106"/>
      <c r="CF319" s="281" t="s">
        <v>60</v>
      </c>
      <c r="CG319" s="284">
        <f t="shared" ca="1" si="37"/>
        <v>9.2401999999999993E-12</v>
      </c>
      <c r="CH319" s="285">
        <f t="shared" ca="1" si="37"/>
        <v>9.2401999999999993E-12</v>
      </c>
      <c r="CL319" s="106"/>
      <c r="CM319" s="106"/>
      <c r="CN319" s="106"/>
      <c r="CO319" s="106"/>
      <c r="DB319" s="281" t="s">
        <v>60</v>
      </c>
      <c r="DC319" s="280">
        <f t="shared" ca="1" si="38"/>
        <v>515.62266424098334</v>
      </c>
      <c r="DD319" s="280">
        <f t="shared" ca="1" si="38"/>
        <v>515.62266424098334</v>
      </c>
      <c r="DH319" s="106"/>
      <c r="DI319" s="106"/>
      <c r="DJ319" s="106"/>
      <c r="DK319" s="106"/>
    </row>
    <row r="320" spans="1:115" s="5" customFormat="1" thickBot="1">
      <c r="A320" s="49">
        <v>100</v>
      </c>
      <c r="B320" s="281" t="s">
        <v>61</v>
      </c>
      <c r="C320" s="25">
        <v>8</v>
      </c>
      <c r="D320" s="25"/>
      <c r="E320" s="94"/>
      <c r="H320" s="106"/>
      <c r="I320" s="106"/>
      <c r="J320" s="106"/>
      <c r="K320" s="106"/>
      <c r="X320" s="281" t="s">
        <v>61</v>
      </c>
      <c r="Y320" s="282">
        <v>1002.8100000000001</v>
      </c>
      <c r="Z320" s="283">
        <v>1002.8100000000001</v>
      </c>
      <c r="AD320" s="106"/>
      <c r="AE320" s="106"/>
      <c r="AF320" s="106"/>
      <c r="AG320" s="106"/>
      <c r="CF320" s="281" t="s">
        <v>61</v>
      </c>
      <c r="CG320" s="284">
        <f t="shared" ca="1" si="37"/>
        <v>8022.4800000000005</v>
      </c>
      <c r="CH320" s="285">
        <f t="shared" ca="1" si="37"/>
        <v>1.00281E-11</v>
      </c>
      <c r="CL320" s="106"/>
      <c r="CM320" s="106"/>
      <c r="CN320" s="106"/>
      <c r="CO320" s="106"/>
      <c r="DB320" s="281" t="s">
        <v>61</v>
      </c>
      <c r="DC320" s="280">
        <f t="shared" ca="1" si="38"/>
        <v>559.58914734259054</v>
      </c>
      <c r="DD320" s="280">
        <f t="shared" ca="1" si="38"/>
        <v>559.58914734259065</v>
      </c>
      <c r="DH320" s="106"/>
      <c r="DI320" s="106"/>
      <c r="DJ320" s="106"/>
      <c r="DK320" s="106"/>
    </row>
    <row r="321" spans="1:115" s="5" customFormat="1" thickBot="1">
      <c r="A321" s="49">
        <v>150</v>
      </c>
      <c r="B321" s="281" t="s">
        <v>145</v>
      </c>
      <c r="C321" s="25">
        <v>2</v>
      </c>
      <c r="D321" s="25"/>
      <c r="E321" s="94"/>
      <c r="J321" s="106"/>
      <c r="K321" s="106"/>
      <c r="X321" s="281" t="s">
        <v>145</v>
      </c>
      <c r="Y321" s="282">
        <v>1024.8400000000001</v>
      </c>
      <c r="Z321" s="283">
        <v>1024.8400000000001</v>
      </c>
      <c r="AD321" s="106"/>
      <c r="AE321" s="106"/>
      <c r="AF321" s="106"/>
      <c r="AG321" s="106"/>
      <c r="CF321" s="281" t="s">
        <v>145</v>
      </c>
      <c r="CG321" s="284">
        <f t="shared" ca="1" si="37"/>
        <v>2049.6800000000003</v>
      </c>
      <c r="CH321" s="242">
        <f t="shared" ca="1" si="37"/>
        <v>1.0248400000000001E-11</v>
      </c>
      <c r="CL321" s="106"/>
      <c r="CM321" s="106"/>
      <c r="CN321" s="106"/>
      <c r="CO321" s="106"/>
      <c r="DB321" s="281" t="s">
        <v>145</v>
      </c>
      <c r="DC321" s="280">
        <f t="shared" ca="1" si="38"/>
        <v>571.88235235247009</v>
      </c>
      <c r="DD321" s="280">
        <f t="shared" ca="1" si="38"/>
        <v>571.88235235247009</v>
      </c>
      <c r="DH321" s="106"/>
      <c r="DI321" s="106"/>
      <c r="DJ321" s="106"/>
      <c r="DK321" s="106"/>
    </row>
    <row r="322" spans="1:115" s="5" customFormat="1" ht="23.25" thickBot="1">
      <c r="A322" s="49">
        <v>200</v>
      </c>
      <c r="B322" s="281" t="s">
        <v>62</v>
      </c>
      <c r="C322" s="25">
        <v>9</v>
      </c>
      <c r="D322" s="25"/>
      <c r="E322" s="94"/>
      <c r="G322" s="80" t="s">
        <v>207</v>
      </c>
      <c r="H322" s="80"/>
      <c r="I322" s="80"/>
      <c r="J322" s="106"/>
      <c r="K322" s="106"/>
      <c r="X322" s="281" t="s">
        <v>62</v>
      </c>
      <c r="Y322" s="282">
        <v>1046.8699999999999</v>
      </c>
      <c r="Z322" s="283">
        <v>1046.8699999999999</v>
      </c>
      <c r="AD322" s="106"/>
      <c r="AE322" s="106"/>
      <c r="AF322" s="106"/>
      <c r="AG322" s="106"/>
      <c r="CF322" s="281" t="s">
        <v>62</v>
      </c>
      <c r="CG322" s="284">
        <f t="shared" ca="1" si="37"/>
        <v>9421.8299999999981</v>
      </c>
      <c r="CH322" s="285">
        <f t="shared" ca="1" si="37"/>
        <v>1.04687E-11</v>
      </c>
      <c r="CL322" s="106"/>
      <c r="CM322" s="106"/>
      <c r="CN322" s="106"/>
      <c r="CO322" s="106"/>
      <c r="DB322" s="281" t="s">
        <v>62</v>
      </c>
      <c r="DC322" s="280">
        <f t="shared" ca="1" si="38"/>
        <v>584.17555736234942</v>
      </c>
      <c r="DD322" s="280">
        <f t="shared" ca="1" si="38"/>
        <v>584.17555736234954</v>
      </c>
      <c r="DH322" s="106"/>
      <c r="DI322" s="106"/>
      <c r="DJ322" s="106"/>
      <c r="DK322" s="106"/>
    </row>
    <row r="323" spans="1:115" s="5" customFormat="1" thickBot="1">
      <c r="A323" s="49">
        <v>300</v>
      </c>
      <c r="B323" s="281" t="s">
        <v>63</v>
      </c>
      <c r="C323" s="25">
        <v>2</v>
      </c>
      <c r="D323" s="25"/>
      <c r="E323" s="94"/>
      <c r="F323" s="16"/>
      <c r="G323" s="20" t="s">
        <v>6</v>
      </c>
      <c r="H323" s="249" t="s">
        <v>200</v>
      </c>
      <c r="I323" s="249" t="s">
        <v>201</v>
      </c>
      <c r="J323" s="106"/>
      <c r="K323" s="106"/>
      <c r="X323" s="281" t="s">
        <v>63</v>
      </c>
      <c r="Y323" s="282">
        <v>1092.95</v>
      </c>
      <c r="Z323" s="283">
        <v>1092.95</v>
      </c>
      <c r="AD323" s="106"/>
      <c r="AE323" s="106"/>
      <c r="AF323" s="106"/>
      <c r="AG323" s="106"/>
      <c r="CF323" s="281" t="s">
        <v>63</v>
      </c>
      <c r="CG323" s="284">
        <f t="shared" ca="1" si="37"/>
        <v>2185.9</v>
      </c>
      <c r="CH323" s="285">
        <f t="shared" ca="1" si="37"/>
        <v>1.09295E-11</v>
      </c>
      <c r="CL323" s="106"/>
      <c r="CM323" s="106"/>
      <c r="CN323" s="106"/>
      <c r="CO323" s="106"/>
      <c r="DB323" s="281" t="s">
        <v>63</v>
      </c>
      <c r="DC323" s="280">
        <f t="shared" ca="1" si="38"/>
        <v>609.88917002032724</v>
      </c>
      <c r="DD323" s="280">
        <f t="shared" ca="1" si="38"/>
        <v>609.88917002032724</v>
      </c>
      <c r="DH323" s="106"/>
      <c r="DI323" s="106"/>
      <c r="DJ323" s="106"/>
      <c r="DK323" s="106"/>
    </row>
    <row r="324" spans="1:115" s="5" customFormat="1" thickBot="1">
      <c r="A324" s="49">
        <v>400</v>
      </c>
      <c r="B324" s="281" t="s">
        <v>64</v>
      </c>
      <c r="C324" s="25">
        <v>0</v>
      </c>
      <c r="D324" s="25"/>
      <c r="E324" s="94"/>
      <c r="F324" s="16">
        <v>1</v>
      </c>
      <c r="G324" s="121" t="s">
        <v>33</v>
      </c>
      <c r="H324" s="25">
        <v>0</v>
      </c>
      <c r="I324" s="25">
        <v>3</v>
      </c>
      <c r="J324" s="106"/>
      <c r="K324" s="106"/>
      <c r="X324" s="281" t="s">
        <v>64</v>
      </c>
      <c r="Y324" s="282">
        <v>1141.25</v>
      </c>
      <c r="Z324" s="283">
        <v>1141.25</v>
      </c>
      <c r="AD324" s="106"/>
      <c r="AE324" s="106"/>
      <c r="AF324" s="106"/>
      <c r="AG324" s="106"/>
      <c r="CF324" s="281" t="s">
        <v>64</v>
      </c>
      <c r="CG324" s="284">
        <f t="shared" ca="1" si="37"/>
        <v>1.14125E-11</v>
      </c>
      <c r="CH324" s="285">
        <f t="shared" ca="1" si="37"/>
        <v>1.14125E-11</v>
      </c>
      <c r="CL324" s="106"/>
      <c r="CM324" s="106"/>
      <c r="CN324" s="106"/>
      <c r="CO324" s="106"/>
      <c r="DB324" s="281" t="s">
        <v>64</v>
      </c>
      <c r="DC324" s="280">
        <f t="shared" ca="1" si="38"/>
        <v>636.84158953812937</v>
      </c>
      <c r="DD324" s="280">
        <f t="shared" ca="1" si="38"/>
        <v>636.84158953812937</v>
      </c>
      <c r="DH324" s="106"/>
      <c r="DI324" s="106"/>
      <c r="DJ324" s="106"/>
      <c r="DK324" s="106"/>
    </row>
    <row r="325" spans="1:115" s="5" customFormat="1" thickBot="1">
      <c r="A325" s="49">
        <v>500</v>
      </c>
      <c r="B325" s="281" t="s">
        <v>65</v>
      </c>
      <c r="C325" s="25">
        <v>0</v>
      </c>
      <c r="D325" s="25"/>
      <c r="E325" s="94"/>
      <c r="F325" s="16">
        <v>2</v>
      </c>
      <c r="G325" s="121" t="s">
        <v>35</v>
      </c>
      <c r="H325" s="25">
        <v>0</v>
      </c>
      <c r="I325" s="25">
        <v>1</v>
      </c>
      <c r="J325" s="106"/>
      <c r="K325" s="106"/>
      <c r="X325" s="281" t="s">
        <v>65</v>
      </c>
      <c r="Y325" s="282">
        <v>1191.8500000000001</v>
      </c>
      <c r="Z325" s="283">
        <v>1191.8500000000001</v>
      </c>
      <c r="AD325" s="106"/>
      <c r="AE325" s="106"/>
      <c r="AF325" s="106"/>
      <c r="AG325" s="106"/>
      <c r="CF325" s="281" t="s">
        <v>65</v>
      </c>
      <c r="CG325" s="284">
        <f t="shared" ca="1" si="37"/>
        <v>1.1918500000000001E-11</v>
      </c>
      <c r="CH325" s="285">
        <f t="shared" ca="1" si="37"/>
        <v>1.1918500000000001E-11</v>
      </c>
      <c r="CL325" s="106"/>
      <c r="CM325" s="106"/>
      <c r="CN325" s="106"/>
      <c r="CO325" s="106"/>
      <c r="DB325" s="281" t="s">
        <v>65</v>
      </c>
      <c r="DC325" s="280">
        <f t="shared" ca="1" si="38"/>
        <v>665.07745760439821</v>
      </c>
      <c r="DD325" s="280">
        <f t="shared" ca="1" si="38"/>
        <v>665.07745760439821</v>
      </c>
      <c r="DH325" s="106"/>
      <c r="DI325" s="106"/>
      <c r="DJ325" s="106"/>
      <c r="DK325" s="106"/>
    </row>
    <row r="326" spans="1:115" s="5" customFormat="1" thickBot="1">
      <c r="A326" s="49">
        <v>1000</v>
      </c>
      <c r="B326" s="288" t="s">
        <v>208</v>
      </c>
      <c r="C326" s="25">
        <v>2</v>
      </c>
      <c r="D326" s="25"/>
      <c r="E326" s="94"/>
      <c r="F326" s="16">
        <v>4</v>
      </c>
      <c r="G326" s="121" t="s">
        <v>37</v>
      </c>
      <c r="H326" s="25">
        <v>0</v>
      </c>
      <c r="I326" s="25">
        <v>3</v>
      </c>
      <c r="J326" s="106"/>
      <c r="K326" s="106"/>
      <c r="X326" s="288" t="s">
        <v>208</v>
      </c>
      <c r="Y326" s="289">
        <v>1541.84</v>
      </c>
      <c r="Z326" s="290">
        <v>1541.84</v>
      </c>
      <c r="AD326" s="106"/>
      <c r="AE326" s="106"/>
      <c r="AF326" s="106"/>
      <c r="AG326" s="106"/>
      <c r="CF326" s="288" t="s">
        <v>208</v>
      </c>
      <c r="CG326" s="291">
        <f t="shared" ca="1" si="37"/>
        <v>3083.68</v>
      </c>
      <c r="CH326" s="292">
        <f t="shared" ca="1" si="37"/>
        <v>1.5418400000000001E-11</v>
      </c>
      <c r="CL326" s="106"/>
      <c r="CM326" s="106"/>
      <c r="CN326" s="106"/>
      <c r="CO326" s="106"/>
      <c r="DB326" s="288" t="s">
        <v>208</v>
      </c>
      <c r="DC326" s="280">
        <f t="shared" ca="1" si="38"/>
        <v>860.37926520347798</v>
      </c>
      <c r="DD326" s="280">
        <f t="shared" ca="1" si="38"/>
        <v>860.37926520347821</v>
      </c>
      <c r="DH326" s="106"/>
      <c r="DI326" s="106"/>
      <c r="DJ326" s="106"/>
      <c r="DK326" s="106"/>
    </row>
    <row r="327" spans="1:115" s="5" customFormat="1" thickBot="1">
      <c r="E327" s="94"/>
      <c r="F327" s="16">
        <v>6</v>
      </c>
      <c r="G327" s="121" t="s">
        <v>39</v>
      </c>
      <c r="H327" s="25">
        <v>0</v>
      </c>
      <c r="I327" s="25">
        <v>1</v>
      </c>
      <c r="J327" s="106"/>
      <c r="K327" s="106"/>
      <c r="AD327" s="106"/>
      <c r="AE327" s="106"/>
      <c r="AF327" s="106"/>
      <c r="AG327" s="106"/>
      <c r="CL327" s="106"/>
      <c r="CM327" s="106"/>
      <c r="CN327" s="106"/>
      <c r="CO327" s="106"/>
      <c r="DH327" s="106"/>
      <c r="DI327" s="106"/>
      <c r="DJ327" s="106"/>
      <c r="DK327" s="106"/>
    </row>
    <row r="328" spans="1:115" s="5" customFormat="1" thickBot="1">
      <c r="E328" s="94"/>
      <c r="F328" s="16">
        <v>8</v>
      </c>
      <c r="G328" s="121" t="s">
        <v>41</v>
      </c>
      <c r="H328" s="25">
        <v>0</v>
      </c>
      <c r="I328" s="25">
        <v>4</v>
      </c>
      <c r="J328" s="106"/>
      <c r="K328" s="106"/>
      <c r="AD328" s="106"/>
      <c r="AE328" s="106"/>
      <c r="AF328" s="106"/>
      <c r="AG328" s="106"/>
      <c r="CL328" s="106"/>
      <c r="CM328" s="106"/>
      <c r="CN328" s="106"/>
      <c r="CO328" s="106"/>
      <c r="DH328" s="106"/>
      <c r="DI328" s="106"/>
      <c r="DJ328" s="106"/>
      <c r="DK328" s="106"/>
    </row>
    <row r="329" spans="1:115" s="5" customFormat="1" thickBot="1">
      <c r="E329" s="94"/>
      <c r="F329" s="16">
        <v>10</v>
      </c>
      <c r="G329" s="121" t="s">
        <v>42</v>
      </c>
      <c r="H329" s="25">
        <v>0</v>
      </c>
      <c r="I329" s="25">
        <v>41</v>
      </c>
      <c r="J329" s="106"/>
      <c r="K329" s="106"/>
      <c r="AD329" s="106"/>
      <c r="AE329" s="106"/>
      <c r="AF329" s="106"/>
      <c r="AG329" s="106"/>
      <c r="CL329" s="106"/>
      <c r="CM329" s="106"/>
      <c r="CN329" s="106"/>
      <c r="CO329" s="106"/>
      <c r="DH329" s="106"/>
      <c r="DI329" s="106"/>
      <c r="DJ329" s="106"/>
      <c r="DK329" s="106"/>
    </row>
    <row r="330" spans="1:115" s="5" customFormat="1" ht="14.25" customHeight="1" thickBot="1">
      <c r="B330" s="149" t="s">
        <v>209</v>
      </c>
      <c r="C330" s="149"/>
      <c r="D330" s="149"/>
      <c r="E330" s="94"/>
      <c r="F330" s="16">
        <v>15</v>
      </c>
      <c r="G330" s="121" t="s">
        <v>45</v>
      </c>
      <c r="H330" s="25">
        <v>0</v>
      </c>
      <c r="I330" s="25">
        <v>1</v>
      </c>
      <c r="J330" s="106"/>
      <c r="K330" s="106"/>
      <c r="X330" s="149" t="s">
        <v>209</v>
      </c>
      <c r="Y330" s="149"/>
      <c r="Z330" s="149"/>
      <c r="AD330" s="106"/>
      <c r="AE330" s="106"/>
      <c r="AF330" s="106"/>
      <c r="AG330" s="106"/>
      <c r="CF330" s="149" t="s">
        <v>209</v>
      </c>
      <c r="CG330" s="149"/>
      <c r="CH330" s="149"/>
      <c r="CL330" s="106"/>
      <c r="CM330" s="106"/>
      <c r="CN330" s="106"/>
      <c r="CO330" s="106"/>
      <c r="DB330" s="149" t="s">
        <v>209</v>
      </c>
      <c r="DC330" s="149"/>
      <c r="DD330" s="149"/>
      <c r="DH330" s="106"/>
      <c r="DI330" s="106"/>
      <c r="DJ330" s="106"/>
      <c r="DK330" s="106"/>
    </row>
    <row r="331" spans="1:115" s="5" customFormat="1" ht="14.25" customHeight="1" thickBot="1">
      <c r="B331" s="244" t="s">
        <v>185</v>
      </c>
      <c r="C331" s="244"/>
      <c r="D331" s="244"/>
      <c r="E331" s="94"/>
      <c r="F331" s="16">
        <v>20</v>
      </c>
      <c r="G331" s="121" t="s">
        <v>47</v>
      </c>
      <c r="H331" s="25">
        <v>0</v>
      </c>
      <c r="I331" s="25">
        <v>13</v>
      </c>
      <c r="J331" s="106"/>
      <c r="K331" s="106"/>
      <c r="X331" s="244" t="s">
        <v>187</v>
      </c>
      <c r="Y331" s="244"/>
      <c r="Z331" s="244"/>
      <c r="AD331" s="106"/>
      <c r="AE331" s="106"/>
      <c r="AF331" s="106"/>
      <c r="AG331" s="106"/>
      <c r="CF331" s="244" t="s">
        <v>187</v>
      </c>
      <c r="CG331" s="244"/>
      <c r="CH331" s="244"/>
      <c r="CL331" s="106"/>
      <c r="CM331" s="106"/>
      <c r="CN331" s="106"/>
      <c r="CO331" s="106"/>
      <c r="DB331" s="244" t="s">
        <v>187</v>
      </c>
      <c r="DC331" s="244"/>
      <c r="DD331" s="244"/>
      <c r="DH331" s="106"/>
      <c r="DI331" s="106"/>
      <c r="DJ331" s="106"/>
      <c r="DK331" s="106"/>
    </row>
    <row r="332" spans="1:115" s="5" customFormat="1" ht="23.25" thickBot="1">
      <c r="B332" s="20" t="s">
        <v>210</v>
      </c>
      <c r="C332" s="20" t="s">
        <v>211</v>
      </c>
      <c r="D332" s="20" t="s">
        <v>189</v>
      </c>
      <c r="E332" s="94"/>
      <c r="F332" s="16">
        <v>30</v>
      </c>
      <c r="G332" s="121" t="s">
        <v>48</v>
      </c>
      <c r="H332" s="25">
        <v>0</v>
      </c>
      <c r="I332" s="25">
        <v>49</v>
      </c>
      <c r="J332" s="106"/>
      <c r="K332" s="106"/>
      <c r="X332" s="20" t="s">
        <v>210</v>
      </c>
      <c r="Y332" s="20" t="s">
        <v>211</v>
      </c>
      <c r="Z332" s="20" t="s">
        <v>212</v>
      </c>
      <c r="AD332" s="106"/>
      <c r="AE332" s="106"/>
      <c r="AF332" s="106"/>
      <c r="AG332" s="106"/>
      <c r="CF332" s="20" t="s">
        <v>210</v>
      </c>
      <c r="CG332" s="20" t="s">
        <v>211</v>
      </c>
      <c r="CH332" s="249" t="s">
        <v>11</v>
      </c>
      <c r="CL332" s="106"/>
      <c r="CM332" s="106"/>
      <c r="CN332" s="106"/>
      <c r="CO332" s="106"/>
      <c r="DB332" s="20" t="s">
        <v>210</v>
      </c>
      <c r="DC332" s="20" t="s">
        <v>211</v>
      </c>
      <c r="DD332" s="20" t="s">
        <v>212</v>
      </c>
      <c r="DH332" s="106"/>
      <c r="DI332" s="106"/>
      <c r="DJ332" s="106"/>
      <c r="DK332" s="106"/>
    </row>
    <row r="333" spans="1:115" s="5" customFormat="1" thickBot="1">
      <c r="A333" s="49">
        <v>1000</v>
      </c>
      <c r="B333" s="294">
        <v>25</v>
      </c>
      <c r="C333" s="295" t="s">
        <v>70</v>
      </c>
      <c r="D333" s="25">
        <v>8</v>
      </c>
      <c r="E333" s="94"/>
      <c r="F333" s="16">
        <v>40</v>
      </c>
      <c r="G333" s="121" t="s">
        <v>50</v>
      </c>
      <c r="H333" s="25">
        <v>0</v>
      </c>
      <c r="I333" s="25">
        <v>2</v>
      </c>
      <c r="J333" s="106"/>
      <c r="K333" s="106"/>
      <c r="X333" s="294">
        <v>25</v>
      </c>
      <c r="Y333" s="295" t="s">
        <v>70</v>
      </c>
      <c r="Z333" s="296">
        <v>13667.500000000002</v>
      </c>
      <c r="AD333" s="106"/>
      <c r="AE333" s="106"/>
      <c r="AF333" s="106"/>
      <c r="AG333" s="106"/>
      <c r="CF333" s="294">
        <v>25</v>
      </c>
      <c r="CG333" s="295" t="s">
        <v>70</v>
      </c>
      <c r="CH333" s="297">
        <f ca="1">IF(D333=0,0.00000000000001*Z333,D333*Z333)</f>
        <v>109340.00000000001</v>
      </c>
      <c r="CL333" s="106"/>
      <c r="CM333" s="106"/>
      <c r="CN333" s="106"/>
      <c r="CO333" s="106"/>
      <c r="DB333" s="294">
        <v>25</v>
      </c>
      <c r="DC333" s="295" t="s">
        <v>70</v>
      </c>
      <c r="DD333" s="297">
        <f ca="1">IFERROR(SUM($BM$36:$BP$36)*(CH333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D333=0,0.00000000000001,D333),0)</f>
        <v>7626.7534939867546</v>
      </c>
      <c r="DH333" s="106"/>
      <c r="DI333" s="106"/>
      <c r="DJ333" s="106"/>
      <c r="DK333" s="106"/>
    </row>
    <row r="334" spans="1:115" s="5" customFormat="1" thickBot="1">
      <c r="E334" s="94"/>
      <c r="F334" s="16">
        <v>50</v>
      </c>
      <c r="G334" s="121" t="s">
        <v>52</v>
      </c>
      <c r="H334" s="25">
        <v>0</v>
      </c>
      <c r="I334" s="25">
        <v>12</v>
      </c>
      <c r="J334" s="106"/>
      <c r="K334" s="106"/>
      <c r="AD334" s="106"/>
      <c r="AE334" s="106"/>
      <c r="AF334" s="106"/>
      <c r="AG334" s="106"/>
      <c r="CL334" s="106"/>
      <c r="CM334" s="106"/>
      <c r="CN334" s="106"/>
      <c r="CO334" s="106"/>
      <c r="DH334" s="106"/>
      <c r="DI334" s="106"/>
      <c r="DJ334" s="106"/>
      <c r="DK334" s="106"/>
    </row>
    <row r="335" spans="1:115" s="5" customFormat="1" ht="14.25" customHeight="1" thickBot="1">
      <c r="B335" s="149" t="s">
        <v>209</v>
      </c>
      <c r="C335" s="149"/>
      <c r="D335" s="149"/>
      <c r="E335" s="94"/>
      <c r="F335" s="16">
        <v>60</v>
      </c>
      <c r="G335" s="121" t="s">
        <v>54</v>
      </c>
      <c r="H335" s="25">
        <v>0</v>
      </c>
      <c r="I335" s="25">
        <v>7</v>
      </c>
      <c r="J335" s="106"/>
      <c r="K335" s="106"/>
      <c r="X335" s="149" t="s">
        <v>209</v>
      </c>
      <c r="Y335" s="149"/>
      <c r="Z335" s="149"/>
      <c r="AD335" s="106"/>
      <c r="AE335" s="106"/>
      <c r="AF335" s="106"/>
      <c r="AG335" s="106"/>
      <c r="CF335" s="149" t="s">
        <v>209</v>
      </c>
      <c r="CG335" s="149"/>
      <c r="CH335" s="149"/>
      <c r="CL335" s="106"/>
      <c r="CM335" s="106"/>
      <c r="CN335" s="106"/>
      <c r="CO335" s="106"/>
      <c r="DB335" s="149" t="s">
        <v>209</v>
      </c>
      <c r="DC335" s="149"/>
      <c r="DD335" s="149"/>
      <c r="DH335" s="106"/>
      <c r="DI335" s="106"/>
      <c r="DJ335" s="106"/>
      <c r="DK335" s="106"/>
    </row>
    <row r="336" spans="1:115" s="5" customFormat="1" ht="12" customHeight="1" thickBot="1">
      <c r="B336" s="244" t="s">
        <v>213</v>
      </c>
      <c r="C336" s="244"/>
      <c r="D336" s="244"/>
      <c r="E336" s="94"/>
      <c r="F336" s="16">
        <v>70</v>
      </c>
      <c r="G336" s="121" t="s">
        <v>57</v>
      </c>
      <c r="H336" s="25">
        <v>0</v>
      </c>
      <c r="I336" s="25">
        <v>0</v>
      </c>
      <c r="J336" s="106"/>
      <c r="K336" s="106"/>
      <c r="X336" s="244" t="s">
        <v>214</v>
      </c>
      <c r="Y336" s="244"/>
      <c r="Z336" s="244"/>
      <c r="AD336" s="106"/>
      <c r="AE336" s="106"/>
      <c r="AF336" s="106"/>
      <c r="AG336" s="106"/>
      <c r="CF336" s="244" t="s">
        <v>214</v>
      </c>
      <c r="CG336" s="244"/>
      <c r="CH336" s="244"/>
      <c r="CL336" s="106"/>
      <c r="CM336" s="106"/>
      <c r="CN336" s="106"/>
      <c r="CO336" s="106"/>
      <c r="DB336" s="244" t="s">
        <v>214</v>
      </c>
      <c r="DC336" s="244"/>
      <c r="DD336" s="244"/>
      <c r="DH336" s="106"/>
      <c r="DI336" s="106"/>
      <c r="DJ336" s="106"/>
      <c r="DK336" s="106"/>
    </row>
    <row r="337" spans="1:115" s="5" customFormat="1" ht="45.75" thickBot="1">
      <c r="B337" s="20" t="s">
        <v>188</v>
      </c>
      <c r="C337" s="20" t="s">
        <v>189</v>
      </c>
      <c r="D337" s="20" t="s">
        <v>196</v>
      </c>
      <c r="E337" s="94"/>
      <c r="F337" s="16">
        <v>90</v>
      </c>
      <c r="G337" s="121" t="s">
        <v>60</v>
      </c>
      <c r="H337" s="25">
        <v>0</v>
      </c>
      <c r="I337" s="25">
        <v>0</v>
      </c>
      <c r="J337" s="106"/>
      <c r="K337" s="106"/>
      <c r="X337" s="20" t="s">
        <v>188</v>
      </c>
      <c r="Y337" s="20" t="s">
        <v>212</v>
      </c>
      <c r="Z337" s="20" t="s">
        <v>206</v>
      </c>
      <c r="AD337" s="106"/>
      <c r="AE337" s="106"/>
      <c r="AF337" s="106"/>
      <c r="AG337" s="106"/>
      <c r="CF337" s="20" t="s">
        <v>188</v>
      </c>
      <c r="CG337" s="249" t="s">
        <v>11</v>
      </c>
      <c r="CH337" s="249" t="s">
        <v>198</v>
      </c>
      <c r="CL337" s="106"/>
      <c r="CM337" s="106"/>
      <c r="CN337" s="106"/>
      <c r="CO337" s="106"/>
      <c r="DB337" s="20" t="s">
        <v>188</v>
      </c>
      <c r="DC337" s="20" t="s">
        <v>212</v>
      </c>
      <c r="DD337" s="20" t="s">
        <v>206</v>
      </c>
      <c r="DH337" s="106"/>
      <c r="DI337" s="106"/>
      <c r="DJ337" s="106"/>
      <c r="DK337" s="106"/>
    </row>
    <row r="338" spans="1:115" s="5" customFormat="1" thickBot="1">
      <c r="A338" s="49">
        <v>1</v>
      </c>
      <c r="B338" s="298" t="s">
        <v>33</v>
      </c>
      <c r="C338" s="25">
        <v>0</v>
      </c>
      <c r="D338" s="25">
        <v>0</v>
      </c>
      <c r="F338" s="16">
        <v>100</v>
      </c>
      <c r="G338" s="121" t="s">
        <v>61</v>
      </c>
      <c r="H338" s="25">
        <v>0</v>
      </c>
      <c r="I338" s="25">
        <v>9</v>
      </c>
      <c r="J338" s="106"/>
      <c r="K338" s="106"/>
      <c r="X338" s="298" t="s">
        <v>33</v>
      </c>
      <c r="Y338" s="276">
        <v>55.33</v>
      </c>
      <c r="Z338" s="277">
        <v>55.33</v>
      </c>
      <c r="AD338" s="106"/>
      <c r="AE338" s="106"/>
      <c r="AF338" s="106"/>
      <c r="AG338" s="106"/>
      <c r="CF338" s="298" t="s">
        <v>33</v>
      </c>
      <c r="CG338" s="278">
        <f t="shared" ref="CG338:CH353" ca="1" si="39">IF(C338=0,0.00000000000001*Y338,C338*Y338)</f>
        <v>5.5329999999999997E-13</v>
      </c>
      <c r="CH338" s="279">
        <f t="shared" ca="1" si="39"/>
        <v>5.5329999999999997E-13</v>
      </c>
      <c r="CL338" s="106"/>
      <c r="CM338" s="106"/>
      <c r="CN338" s="106"/>
      <c r="CO338" s="106"/>
      <c r="DB338" s="298" t="s">
        <v>33</v>
      </c>
      <c r="DC338" s="280">
        <f ca="1">IFERROR(SUM($BM$36:$BP$36)*(CG338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338=0,0.00000000000001,C338),0)</f>
        <v>30.875307907246171</v>
      </c>
      <c r="DD338" s="280">
        <f ca="1">IFERROR(SUM($BM$36:$BP$36)*(CH338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D338=0,0.00000000000001,D338),0)</f>
        <v>30.875307907246171</v>
      </c>
      <c r="DH338" s="106"/>
      <c r="DI338" s="106"/>
      <c r="DJ338" s="106"/>
      <c r="DK338" s="106"/>
    </row>
    <row r="339" spans="1:115" s="5" customFormat="1" thickBot="1">
      <c r="A339" s="49">
        <v>2</v>
      </c>
      <c r="B339" s="281" t="s">
        <v>35</v>
      </c>
      <c r="C339" s="25">
        <v>0</v>
      </c>
      <c r="D339" s="25">
        <v>0</v>
      </c>
      <c r="F339" s="16">
        <v>150</v>
      </c>
      <c r="G339" s="121" t="s">
        <v>145</v>
      </c>
      <c r="H339" s="25">
        <v>0</v>
      </c>
      <c r="I339" s="25">
        <v>0</v>
      </c>
      <c r="J339" s="106"/>
      <c r="K339" s="106"/>
      <c r="X339" s="281" t="s">
        <v>35</v>
      </c>
      <c r="Y339" s="282">
        <v>80.680000000000007</v>
      </c>
      <c r="Z339" s="283">
        <v>80.680000000000007</v>
      </c>
      <c r="AD339" s="106"/>
      <c r="AE339" s="106"/>
      <c r="AF339" s="106"/>
      <c r="AG339" s="106"/>
      <c r="CF339" s="281" t="s">
        <v>35</v>
      </c>
      <c r="CG339" s="284">
        <f t="shared" ca="1" si="39"/>
        <v>8.0680000000000006E-13</v>
      </c>
      <c r="CH339" s="285">
        <f t="shared" ca="1" si="39"/>
        <v>8.0680000000000006E-13</v>
      </c>
      <c r="CL339" s="106"/>
      <c r="CM339" s="106"/>
      <c r="CN339" s="106"/>
      <c r="CO339" s="106"/>
      <c r="DB339" s="281" t="s">
        <v>35</v>
      </c>
      <c r="DC339" s="280">
        <f t="shared" ref="DC339:DD353" ca="1" si="40">IFERROR(SUM($BM$36:$BP$36)*(CG339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339=0,0.00000000000001,C339),0)</f>
        <v>45.021142995782064</v>
      </c>
      <c r="DD339" s="280">
        <f t="shared" ca="1" si="40"/>
        <v>45.021142995782064</v>
      </c>
      <c r="DH339" s="106"/>
      <c r="DI339" s="106"/>
      <c r="DJ339" s="106"/>
      <c r="DK339" s="106"/>
    </row>
    <row r="340" spans="1:115" s="5" customFormat="1" ht="12" customHeight="1" thickBot="1">
      <c r="A340" s="49">
        <v>4</v>
      </c>
      <c r="B340" s="281" t="s">
        <v>37</v>
      </c>
      <c r="C340" s="25">
        <v>0</v>
      </c>
      <c r="D340" s="25">
        <v>0</v>
      </c>
      <c r="F340" s="16">
        <v>200</v>
      </c>
      <c r="G340" s="121" t="s">
        <v>62</v>
      </c>
      <c r="H340" s="25">
        <v>0</v>
      </c>
      <c r="I340" s="25">
        <v>6</v>
      </c>
      <c r="J340" s="106"/>
      <c r="K340" s="106"/>
      <c r="X340" s="281" t="s">
        <v>37</v>
      </c>
      <c r="Y340" s="282">
        <v>128.76999999999998</v>
      </c>
      <c r="Z340" s="283">
        <v>128.76999999999998</v>
      </c>
      <c r="AD340" s="106"/>
      <c r="AE340" s="106"/>
      <c r="AF340" s="106"/>
      <c r="AG340" s="106"/>
      <c r="CF340" s="281" t="s">
        <v>37</v>
      </c>
      <c r="CG340" s="284">
        <f t="shared" ca="1" si="39"/>
        <v>1.2876999999999999E-12</v>
      </c>
      <c r="CH340" s="285">
        <f t="shared" ca="1" si="39"/>
        <v>1.2876999999999999E-12</v>
      </c>
      <c r="CL340" s="106"/>
      <c r="CM340" s="106"/>
      <c r="CN340" s="106"/>
      <c r="CO340" s="106"/>
      <c r="DB340" s="281" t="s">
        <v>37</v>
      </c>
      <c r="DC340" s="280">
        <f t="shared" ca="1" si="40"/>
        <v>71.856378080898054</v>
      </c>
      <c r="DD340" s="280">
        <f t="shared" ca="1" si="40"/>
        <v>71.856378080898054</v>
      </c>
      <c r="DH340" s="106"/>
      <c r="DI340" s="106"/>
      <c r="DJ340" s="106"/>
      <c r="DK340" s="106"/>
    </row>
    <row r="341" spans="1:115" s="5" customFormat="1" thickBot="1">
      <c r="A341" s="49">
        <v>6</v>
      </c>
      <c r="B341" s="281" t="s">
        <v>39</v>
      </c>
      <c r="C341" s="25">
        <v>0</v>
      </c>
      <c r="D341" s="25">
        <v>0</v>
      </c>
      <c r="F341" s="16">
        <v>300</v>
      </c>
      <c r="G341" s="121" t="s">
        <v>63</v>
      </c>
      <c r="H341" s="25">
        <v>0</v>
      </c>
      <c r="I341" s="25">
        <v>3</v>
      </c>
      <c r="J341" s="106"/>
      <c r="K341" s="106"/>
      <c r="X341" s="281" t="s">
        <v>39</v>
      </c>
      <c r="Y341" s="282">
        <v>164.21</v>
      </c>
      <c r="Z341" s="283">
        <v>164.21</v>
      </c>
      <c r="AD341" s="106"/>
      <c r="AE341" s="106"/>
      <c r="AF341" s="106"/>
      <c r="AG341" s="106"/>
      <c r="CF341" s="281" t="s">
        <v>39</v>
      </c>
      <c r="CG341" s="284">
        <f t="shared" ca="1" si="39"/>
        <v>1.6421E-12</v>
      </c>
      <c r="CH341" s="285">
        <f t="shared" ca="1" si="39"/>
        <v>1.6421E-12</v>
      </c>
      <c r="CL341" s="106"/>
      <c r="CM341" s="106"/>
      <c r="CN341" s="106"/>
      <c r="CO341" s="106"/>
      <c r="DB341" s="281" t="s">
        <v>39</v>
      </c>
      <c r="DC341" s="280">
        <f t="shared" ca="1" si="40"/>
        <v>91.63264614944687</v>
      </c>
      <c r="DD341" s="280">
        <f t="shared" ca="1" si="40"/>
        <v>91.63264614944687</v>
      </c>
      <c r="DH341" s="106"/>
      <c r="DI341" s="106"/>
      <c r="DJ341" s="106"/>
      <c r="DK341" s="106"/>
    </row>
    <row r="342" spans="1:115" s="5" customFormat="1" thickBot="1">
      <c r="A342" s="49">
        <v>8</v>
      </c>
      <c r="B342" s="281" t="s">
        <v>41</v>
      </c>
      <c r="C342" s="25">
        <v>0</v>
      </c>
      <c r="D342" s="25">
        <v>0</v>
      </c>
      <c r="F342" s="16">
        <v>400</v>
      </c>
      <c r="G342" s="121" t="s">
        <v>64</v>
      </c>
      <c r="H342" s="25">
        <v>0</v>
      </c>
      <c r="I342" s="25">
        <v>0</v>
      </c>
      <c r="J342" s="106"/>
      <c r="K342" s="106"/>
      <c r="X342" s="281" t="s">
        <v>41</v>
      </c>
      <c r="Y342" s="282">
        <v>227.87</v>
      </c>
      <c r="Z342" s="283">
        <v>227.87</v>
      </c>
      <c r="AD342" s="106"/>
      <c r="AE342" s="106"/>
      <c r="AF342" s="106"/>
      <c r="AG342" s="106"/>
      <c r="CF342" s="281" t="s">
        <v>41</v>
      </c>
      <c r="CG342" s="284">
        <f t="shared" ca="1" si="39"/>
        <v>2.2787E-12</v>
      </c>
      <c r="CH342" s="285">
        <f t="shared" ca="1" si="39"/>
        <v>2.2787E-12</v>
      </c>
      <c r="CL342" s="106"/>
      <c r="CM342" s="106"/>
      <c r="CN342" s="106"/>
      <c r="CO342" s="106"/>
      <c r="DB342" s="281" t="s">
        <v>41</v>
      </c>
      <c r="DC342" s="280">
        <f t="shared" ca="1" si="40"/>
        <v>127.15626988657485</v>
      </c>
      <c r="DD342" s="280">
        <f t="shared" ca="1" si="40"/>
        <v>127.15626988657485</v>
      </c>
      <c r="DH342" s="106"/>
      <c r="DI342" s="106"/>
      <c r="DJ342" s="106"/>
      <c r="DK342" s="106"/>
    </row>
    <row r="343" spans="1:115" s="5" customFormat="1" thickBot="1">
      <c r="A343" s="49">
        <v>10</v>
      </c>
      <c r="B343" s="281" t="s">
        <v>42</v>
      </c>
      <c r="C343" s="25">
        <v>0</v>
      </c>
      <c r="D343" s="25">
        <v>0</v>
      </c>
      <c r="F343" s="16">
        <v>500</v>
      </c>
      <c r="G343" s="121" t="s">
        <v>65</v>
      </c>
      <c r="H343" s="25">
        <v>0</v>
      </c>
      <c r="I343" s="25">
        <v>0</v>
      </c>
      <c r="J343" s="106"/>
      <c r="K343" s="106"/>
      <c r="X343" s="281" t="s">
        <v>42</v>
      </c>
      <c r="Y343" s="282">
        <v>286.33</v>
      </c>
      <c r="Z343" s="283">
        <v>286.33</v>
      </c>
      <c r="AD343" s="106"/>
      <c r="AE343" s="106"/>
      <c r="AF343" s="106"/>
      <c r="AG343" s="106"/>
      <c r="CF343" s="281" t="s">
        <v>42</v>
      </c>
      <c r="CG343" s="284">
        <f t="shared" ca="1" si="39"/>
        <v>2.8632999999999997E-12</v>
      </c>
      <c r="CH343" s="285">
        <f t="shared" ca="1" si="39"/>
        <v>2.8632999999999997E-12</v>
      </c>
      <c r="CL343" s="106"/>
      <c r="CM343" s="106"/>
      <c r="CN343" s="106"/>
      <c r="CO343" s="106"/>
      <c r="DB343" s="281" t="s">
        <v>42</v>
      </c>
      <c r="DC343" s="280">
        <f t="shared" ca="1" si="40"/>
        <v>159.77818386195185</v>
      </c>
      <c r="DD343" s="280">
        <f t="shared" ca="1" si="40"/>
        <v>159.77818386195185</v>
      </c>
      <c r="DH343" s="106"/>
      <c r="DI343" s="106"/>
      <c r="DJ343" s="106"/>
      <c r="DK343" s="106"/>
    </row>
    <row r="344" spans="1:115" s="5" customFormat="1" thickBot="1">
      <c r="A344" s="49">
        <v>20</v>
      </c>
      <c r="B344" s="281" t="s">
        <v>47</v>
      </c>
      <c r="C344" s="25">
        <v>0</v>
      </c>
      <c r="D344" s="25">
        <v>0</v>
      </c>
      <c r="F344" s="16">
        <v>1000</v>
      </c>
      <c r="G344" s="121" t="s">
        <v>70</v>
      </c>
      <c r="H344" s="25">
        <v>0</v>
      </c>
      <c r="I344" s="25">
        <v>3</v>
      </c>
      <c r="J344" s="106"/>
      <c r="K344" s="106"/>
      <c r="X344" s="281" t="s">
        <v>47</v>
      </c>
      <c r="Y344" s="282">
        <v>407.88</v>
      </c>
      <c r="Z344" s="283">
        <v>407.88</v>
      </c>
      <c r="AD344" s="106"/>
      <c r="AE344" s="106"/>
      <c r="AF344" s="106"/>
      <c r="AG344" s="106"/>
      <c r="CF344" s="281" t="s">
        <v>47</v>
      </c>
      <c r="CG344" s="284">
        <f t="shared" ca="1" si="39"/>
        <v>4.0787999999999999E-12</v>
      </c>
      <c r="CH344" s="285">
        <f t="shared" ca="1" si="39"/>
        <v>4.0787999999999999E-12</v>
      </c>
      <c r="CL344" s="106"/>
      <c r="CM344" s="106"/>
      <c r="CN344" s="106"/>
      <c r="CO344" s="106"/>
      <c r="DB344" s="281" t="s">
        <v>47</v>
      </c>
      <c r="DC344" s="280">
        <f t="shared" ca="1" si="40"/>
        <v>227.60564954288034</v>
      </c>
      <c r="DD344" s="280">
        <f t="shared" ca="1" si="40"/>
        <v>227.60564954288034</v>
      </c>
      <c r="DH344" s="106"/>
      <c r="DI344" s="106"/>
      <c r="DJ344" s="106"/>
      <c r="DK344" s="106"/>
    </row>
    <row r="345" spans="1:115" s="5" customFormat="1" thickBot="1">
      <c r="A345" s="49">
        <v>40</v>
      </c>
      <c r="B345" s="281" t="s">
        <v>50</v>
      </c>
      <c r="C345" s="25">
        <v>0</v>
      </c>
      <c r="D345" s="25">
        <v>0</v>
      </c>
      <c r="J345" s="106"/>
      <c r="K345" s="106"/>
      <c r="X345" s="281" t="s">
        <v>50</v>
      </c>
      <c r="Y345" s="282">
        <v>546.70000000000005</v>
      </c>
      <c r="Z345" s="283">
        <v>546.70000000000005</v>
      </c>
      <c r="AD345" s="106"/>
      <c r="AE345" s="106"/>
      <c r="AF345" s="106"/>
      <c r="AG345" s="106"/>
      <c r="CF345" s="281" t="s">
        <v>50</v>
      </c>
      <c r="CG345" s="284">
        <f t="shared" ca="1" si="39"/>
        <v>5.4670000000000008E-12</v>
      </c>
      <c r="CH345" s="285">
        <f t="shared" ca="1" si="39"/>
        <v>5.4670000000000008E-12</v>
      </c>
      <c r="CL345" s="106"/>
      <c r="CM345" s="106"/>
      <c r="CN345" s="106"/>
      <c r="CO345" s="106"/>
      <c r="DB345" s="281" t="s">
        <v>50</v>
      </c>
      <c r="DC345" s="280">
        <f t="shared" ca="1" si="40"/>
        <v>305.07013975947018</v>
      </c>
      <c r="DD345" s="280">
        <f t="shared" ca="1" si="40"/>
        <v>305.07013975947018</v>
      </c>
      <c r="DH345" s="106"/>
      <c r="DI345" s="106"/>
      <c r="DJ345" s="106"/>
      <c r="DK345" s="106"/>
    </row>
    <row r="346" spans="1:115" s="5" customFormat="1" thickBot="1">
      <c r="A346" s="49">
        <v>50</v>
      </c>
      <c r="B346" s="281" t="s">
        <v>52</v>
      </c>
      <c r="C346" s="25">
        <v>0</v>
      </c>
      <c r="D346" s="25">
        <v>0</v>
      </c>
      <c r="H346" s="106"/>
      <c r="I346" s="106"/>
      <c r="J346" s="106"/>
      <c r="K346" s="106"/>
      <c r="X346" s="281" t="s">
        <v>52</v>
      </c>
      <c r="Y346" s="282">
        <v>636.66</v>
      </c>
      <c r="Z346" s="283">
        <v>636.66</v>
      </c>
      <c r="AD346" s="106"/>
      <c r="AE346" s="106"/>
      <c r="AF346" s="106"/>
      <c r="AG346" s="106"/>
      <c r="CF346" s="281" t="s">
        <v>52</v>
      </c>
      <c r="CG346" s="284">
        <f t="shared" ca="1" si="39"/>
        <v>6.3666E-12</v>
      </c>
      <c r="CH346" s="285">
        <f t="shared" ca="1" si="39"/>
        <v>6.3666E-12</v>
      </c>
      <c r="CL346" s="106"/>
      <c r="CM346" s="106"/>
      <c r="CN346" s="106"/>
      <c r="CO346" s="106"/>
      <c r="DB346" s="281" t="s">
        <v>52</v>
      </c>
      <c r="DC346" s="280">
        <f t="shared" ca="1" si="40"/>
        <v>355.26971863776163</v>
      </c>
      <c r="DD346" s="280">
        <f t="shared" ca="1" si="40"/>
        <v>355.26971863776163</v>
      </c>
      <c r="DH346" s="106"/>
      <c r="DI346" s="106"/>
      <c r="DJ346" s="106"/>
      <c r="DK346" s="106"/>
    </row>
    <row r="347" spans="1:115" s="5" customFormat="1" thickBot="1">
      <c r="A347" s="49">
        <v>60</v>
      </c>
      <c r="B347" s="281" t="s">
        <v>54</v>
      </c>
      <c r="C347" s="25">
        <v>0</v>
      </c>
      <c r="D347" s="25">
        <v>0</v>
      </c>
      <c r="H347" s="106"/>
      <c r="I347" s="106"/>
      <c r="J347" s="106"/>
      <c r="K347" s="106"/>
      <c r="X347" s="281" t="s">
        <v>54</v>
      </c>
      <c r="Y347" s="282">
        <v>704.48</v>
      </c>
      <c r="Z347" s="283">
        <v>704.48</v>
      </c>
      <c r="AD347" s="106"/>
      <c r="AE347" s="106"/>
      <c r="AF347" s="106"/>
      <c r="AG347" s="106"/>
      <c r="CF347" s="281" t="s">
        <v>54</v>
      </c>
      <c r="CG347" s="284">
        <f t="shared" ca="1" si="39"/>
        <v>7.0448E-12</v>
      </c>
      <c r="CH347" s="285">
        <f t="shared" ca="1" si="39"/>
        <v>7.0448E-12</v>
      </c>
      <c r="CL347" s="106"/>
      <c r="CM347" s="106"/>
      <c r="CN347" s="106"/>
      <c r="CO347" s="106"/>
      <c r="DB347" s="281" t="s">
        <v>54</v>
      </c>
      <c r="DC347" s="280">
        <f t="shared" ca="1" si="40"/>
        <v>393.11471018429035</v>
      </c>
      <c r="DD347" s="280">
        <f t="shared" ca="1" si="40"/>
        <v>393.11471018429035</v>
      </c>
      <c r="DH347" s="106"/>
      <c r="DI347" s="106"/>
      <c r="DJ347" s="106"/>
      <c r="DK347" s="106"/>
    </row>
    <row r="348" spans="1:115" s="5" customFormat="1" thickBot="1">
      <c r="A348" s="49">
        <v>100</v>
      </c>
      <c r="B348" s="281" t="s">
        <v>100</v>
      </c>
      <c r="C348" s="25">
        <v>0</v>
      </c>
      <c r="D348" s="25">
        <v>0</v>
      </c>
      <c r="H348" s="106"/>
      <c r="I348" s="106"/>
      <c r="J348" s="106"/>
      <c r="K348" s="106"/>
      <c r="X348" s="281" t="s">
        <v>100</v>
      </c>
      <c r="Y348" s="282">
        <v>1002.8100000000001</v>
      </c>
      <c r="Z348" s="283">
        <v>1002.8100000000001</v>
      </c>
      <c r="AD348" s="106"/>
      <c r="AE348" s="106"/>
      <c r="AF348" s="106"/>
      <c r="AG348" s="106"/>
      <c r="CF348" s="281" t="s">
        <v>100</v>
      </c>
      <c r="CG348" s="284">
        <f t="shared" ca="1" si="39"/>
        <v>1.00281E-11</v>
      </c>
      <c r="CH348" s="285">
        <f t="shared" ca="1" si="39"/>
        <v>1.00281E-11</v>
      </c>
      <c r="CL348" s="106"/>
      <c r="CM348" s="106"/>
      <c r="CN348" s="106"/>
      <c r="CO348" s="106"/>
      <c r="DB348" s="281" t="s">
        <v>100</v>
      </c>
      <c r="DC348" s="280">
        <f t="shared" ca="1" si="40"/>
        <v>559.58914734259065</v>
      </c>
      <c r="DD348" s="280">
        <f t="shared" ca="1" si="40"/>
        <v>559.58914734259065</v>
      </c>
      <c r="DH348" s="106"/>
      <c r="DI348" s="106"/>
      <c r="DJ348" s="106"/>
      <c r="DK348" s="106"/>
    </row>
    <row r="349" spans="1:115" s="5" customFormat="1" thickBot="1">
      <c r="A349" s="49">
        <v>200</v>
      </c>
      <c r="B349" s="281" t="s">
        <v>62</v>
      </c>
      <c r="C349" s="25">
        <v>0</v>
      </c>
      <c r="D349" s="25">
        <v>0</v>
      </c>
      <c r="H349" s="106"/>
      <c r="I349" s="106"/>
      <c r="J349" s="106"/>
      <c r="K349" s="106"/>
      <c r="X349" s="281" t="s">
        <v>62</v>
      </c>
      <c r="Y349" s="282">
        <v>1046.8699999999999</v>
      </c>
      <c r="Z349" s="283">
        <v>1046.8699999999999</v>
      </c>
      <c r="AD349" s="106"/>
      <c r="AE349" s="106"/>
      <c r="AF349" s="106"/>
      <c r="AG349" s="106"/>
      <c r="CF349" s="281" t="s">
        <v>62</v>
      </c>
      <c r="CG349" s="284">
        <f t="shared" ca="1" si="39"/>
        <v>1.04687E-11</v>
      </c>
      <c r="CH349" s="285">
        <f t="shared" ca="1" si="39"/>
        <v>1.04687E-11</v>
      </c>
      <c r="CL349" s="106"/>
      <c r="CM349" s="106"/>
      <c r="CN349" s="106"/>
      <c r="CO349" s="106"/>
      <c r="DB349" s="281" t="s">
        <v>62</v>
      </c>
      <c r="DC349" s="280">
        <f t="shared" ca="1" si="40"/>
        <v>584.17555736234954</v>
      </c>
      <c r="DD349" s="280">
        <f t="shared" ca="1" si="40"/>
        <v>584.17555736234954</v>
      </c>
      <c r="DH349" s="106"/>
      <c r="DI349" s="106"/>
      <c r="DJ349" s="106"/>
      <c r="DK349" s="106"/>
    </row>
    <row r="350" spans="1:115" s="5" customFormat="1" thickBot="1">
      <c r="A350" s="49">
        <v>300</v>
      </c>
      <c r="B350" s="281" t="s">
        <v>63</v>
      </c>
      <c r="C350" s="25">
        <v>0</v>
      </c>
      <c r="D350" s="25">
        <v>0</v>
      </c>
      <c r="H350" s="106"/>
      <c r="I350" s="106"/>
      <c r="J350" s="106"/>
      <c r="K350" s="106"/>
      <c r="X350" s="281" t="s">
        <v>63</v>
      </c>
      <c r="Y350" s="282">
        <v>1092.95</v>
      </c>
      <c r="Z350" s="283">
        <v>1092.95</v>
      </c>
      <c r="AD350" s="106"/>
      <c r="AE350" s="106"/>
      <c r="AF350" s="106"/>
      <c r="AG350" s="106"/>
      <c r="CF350" s="281" t="s">
        <v>63</v>
      </c>
      <c r="CG350" s="284">
        <f t="shared" ca="1" si="39"/>
        <v>1.09295E-11</v>
      </c>
      <c r="CH350" s="285">
        <f t="shared" ca="1" si="39"/>
        <v>1.09295E-11</v>
      </c>
      <c r="CL350" s="106"/>
      <c r="CM350" s="106"/>
      <c r="CN350" s="106"/>
      <c r="CO350" s="106"/>
      <c r="DB350" s="281" t="s">
        <v>63</v>
      </c>
      <c r="DC350" s="280">
        <f t="shared" ca="1" si="40"/>
        <v>609.88917002032724</v>
      </c>
      <c r="DD350" s="280">
        <f t="shared" ca="1" si="40"/>
        <v>609.88917002032724</v>
      </c>
      <c r="DH350" s="106"/>
      <c r="DI350" s="106"/>
      <c r="DJ350" s="106"/>
      <c r="DK350" s="106"/>
    </row>
    <row r="351" spans="1:115" s="5" customFormat="1" thickBot="1">
      <c r="A351" s="49">
        <v>400</v>
      </c>
      <c r="B351" s="281" t="s">
        <v>64</v>
      </c>
      <c r="C351" s="25">
        <v>0</v>
      </c>
      <c r="D351" s="25">
        <v>0</v>
      </c>
      <c r="H351" s="106"/>
      <c r="I351" s="106"/>
      <c r="J351" s="106"/>
      <c r="K351" s="106"/>
      <c r="X351" s="281" t="s">
        <v>64</v>
      </c>
      <c r="Y351" s="282">
        <v>1141.25</v>
      </c>
      <c r="Z351" s="283">
        <v>1141.25</v>
      </c>
      <c r="AB351" s="106"/>
      <c r="AC351" s="106"/>
      <c r="AD351" s="106"/>
      <c r="AE351" s="106"/>
      <c r="AF351" s="106"/>
      <c r="AG351" s="106"/>
      <c r="CF351" s="281" t="s">
        <v>64</v>
      </c>
      <c r="CG351" s="284">
        <f t="shared" ca="1" si="39"/>
        <v>1.14125E-11</v>
      </c>
      <c r="CH351" s="285">
        <f t="shared" ca="1" si="39"/>
        <v>1.14125E-11</v>
      </c>
      <c r="CJ351" s="106"/>
      <c r="CK351" s="106"/>
      <c r="CL351" s="106"/>
      <c r="CM351" s="106"/>
      <c r="CN351" s="106"/>
      <c r="CO351" s="106"/>
      <c r="DB351" s="281" t="s">
        <v>64</v>
      </c>
      <c r="DC351" s="280">
        <f t="shared" ca="1" si="40"/>
        <v>636.84158953812937</v>
      </c>
      <c r="DD351" s="280">
        <f t="shared" ca="1" si="40"/>
        <v>636.84158953812937</v>
      </c>
      <c r="DF351" s="106"/>
      <c r="DG351" s="106"/>
      <c r="DH351" s="106"/>
      <c r="DI351" s="106"/>
      <c r="DJ351" s="106"/>
      <c r="DK351" s="106"/>
    </row>
    <row r="352" spans="1:115" s="5" customFormat="1" thickBot="1">
      <c r="A352" s="49">
        <v>500</v>
      </c>
      <c r="B352" s="281" t="s">
        <v>65</v>
      </c>
      <c r="C352" s="25">
        <v>0</v>
      </c>
      <c r="D352" s="25">
        <v>0</v>
      </c>
      <c r="H352" s="106"/>
      <c r="I352" s="106"/>
      <c r="J352" s="106"/>
      <c r="K352" s="106"/>
      <c r="X352" s="281" t="s">
        <v>65</v>
      </c>
      <c r="Y352" s="282">
        <v>1191.8500000000001</v>
      </c>
      <c r="Z352" s="283">
        <v>1191.8500000000001</v>
      </c>
      <c r="AB352" s="106"/>
      <c r="AC352" s="106"/>
      <c r="AD352" s="106"/>
      <c r="AE352" s="106"/>
      <c r="AF352" s="106"/>
      <c r="AG352" s="106"/>
      <c r="CF352" s="281" t="s">
        <v>65</v>
      </c>
      <c r="CG352" s="284">
        <f t="shared" ca="1" si="39"/>
        <v>1.1918500000000001E-11</v>
      </c>
      <c r="CH352" s="285">
        <f t="shared" ca="1" si="39"/>
        <v>1.1918500000000001E-11</v>
      </c>
      <c r="CJ352" s="106"/>
      <c r="CK352" s="106"/>
      <c r="CL352" s="106"/>
      <c r="CM352" s="106"/>
      <c r="CN352" s="106"/>
      <c r="CO352" s="106"/>
      <c r="DB352" s="281" t="s">
        <v>65</v>
      </c>
      <c r="DC352" s="280">
        <f t="shared" ca="1" si="40"/>
        <v>665.07745760439821</v>
      </c>
      <c r="DD352" s="280">
        <f t="shared" ca="1" si="40"/>
        <v>665.07745760439821</v>
      </c>
      <c r="DF352" s="106"/>
      <c r="DG352" s="106"/>
      <c r="DH352" s="106"/>
      <c r="DI352" s="106"/>
      <c r="DJ352" s="106"/>
      <c r="DK352" s="106"/>
    </row>
    <row r="353" spans="1:115" s="5" customFormat="1" thickBot="1">
      <c r="A353" s="49">
        <v>1000</v>
      </c>
      <c r="B353" s="288" t="s">
        <v>208</v>
      </c>
      <c r="C353" s="25">
        <v>0</v>
      </c>
      <c r="D353" s="25">
        <v>0</v>
      </c>
      <c r="H353" s="106"/>
      <c r="I353" s="106"/>
      <c r="J353" s="106"/>
      <c r="K353" s="106"/>
      <c r="X353" s="288" t="s">
        <v>208</v>
      </c>
      <c r="Y353" s="289">
        <v>1541.84</v>
      </c>
      <c r="Z353" s="290">
        <v>1541.84</v>
      </c>
      <c r="AB353" s="106"/>
      <c r="AC353" s="106"/>
      <c r="AD353" s="106"/>
      <c r="AE353" s="106"/>
      <c r="AF353" s="106"/>
      <c r="AG353" s="106"/>
      <c r="CF353" s="288" t="s">
        <v>208</v>
      </c>
      <c r="CG353" s="291">
        <f t="shared" ca="1" si="39"/>
        <v>1.5418400000000001E-11</v>
      </c>
      <c r="CH353" s="292">
        <f t="shared" ca="1" si="39"/>
        <v>1.5418400000000001E-11</v>
      </c>
      <c r="CJ353" s="106"/>
      <c r="CK353" s="106"/>
      <c r="CL353" s="106"/>
      <c r="CM353" s="106"/>
      <c r="CN353" s="106"/>
      <c r="CO353" s="106"/>
      <c r="DB353" s="288" t="s">
        <v>208</v>
      </c>
      <c r="DC353" s="280">
        <f t="shared" ca="1" si="40"/>
        <v>860.37926520347821</v>
      </c>
      <c r="DD353" s="280">
        <f t="shared" ca="1" si="40"/>
        <v>860.37926520347821</v>
      </c>
      <c r="DF353" s="106"/>
      <c r="DG353" s="106"/>
      <c r="DH353" s="106"/>
      <c r="DI353" s="106"/>
      <c r="DJ353" s="106"/>
      <c r="DK353" s="106"/>
    </row>
    <row r="354" spans="1:115" s="5" customFormat="1" ht="11.25">
      <c r="C354" s="106"/>
      <c r="D354" s="106"/>
      <c r="E354" s="106"/>
      <c r="H354" s="106"/>
      <c r="I354" s="106"/>
      <c r="J354" s="106"/>
      <c r="K354" s="106"/>
      <c r="Y354" s="106"/>
      <c r="Z354" s="106"/>
      <c r="AA354" s="106"/>
      <c r="AB354" s="106"/>
      <c r="AC354" s="106"/>
      <c r="AD354" s="106"/>
      <c r="AE354" s="106"/>
      <c r="AF354" s="106"/>
      <c r="AG354" s="106"/>
    </row>
    <row r="355" spans="1:115" s="5" customFormat="1" ht="11.25">
      <c r="C355" s="106"/>
      <c r="D355" s="106"/>
      <c r="E355" s="106"/>
      <c r="H355" s="106"/>
      <c r="I355" s="106"/>
      <c r="J355" s="106"/>
      <c r="K355" s="106"/>
      <c r="Y355" s="106"/>
      <c r="Z355" s="106"/>
      <c r="AA355" s="106"/>
      <c r="AB355" s="106"/>
      <c r="AC355" s="106"/>
      <c r="AD355" s="106"/>
      <c r="AE355" s="106"/>
      <c r="AF355" s="106"/>
      <c r="AG355" s="106"/>
    </row>
    <row r="356" spans="1:115" s="5" customFormat="1" ht="14.25">
      <c r="B356" s="149" t="s">
        <v>215</v>
      </c>
      <c r="C356" s="149"/>
      <c r="D356" s="149"/>
      <c r="E356" s="106"/>
      <c r="H356" s="106"/>
      <c r="I356" s="106"/>
      <c r="J356" s="106"/>
      <c r="K356" s="106"/>
      <c r="X356" s="149" t="s">
        <v>215</v>
      </c>
      <c r="Y356" s="149"/>
      <c r="Z356" s="149"/>
      <c r="AA356" s="106"/>
      <c r="AB356" s="106"/>
      <c r="AC356" s="106"/>
      <c r="AD356" s="106"/>
      <c r="AE356" s="106"/>
      <c r="AF356" s="106"/>
      <c r="AG356" s="106"/>
      <c r="CF356" s="149" t="s">
        <v>215</v>
      </c>
      <c r="CG356" s="149"/>
      <c r="CH356" s="149"/>
      <c r="DB356" s="149" t="s">
        <v>215</v>
      </c>
      <c r="DC356" s="149"/>
      <c r="DD356" s="149"/>
    </row>
    <row r="357" spans="1:115" s="5" customFormat="1" ht="11.25">
      <c r="B357" s="244" t="s">
        <v>185</v>
      </c>
      <c r="C357" s="244"/>
      <c r="D357" s="244"/>
      <c r="E357" s="106"/>
      <c r="H357" s="106"/>
      <c r="I357" s="106"/>
      <c r="J357" s="106"/>
      <c r="K357" s="106"/>
      <c r="X357" s="244" t="s">
        <v>185</v>
      </c>
      <c r="Y357" s="244"/>
      <c r="Z357" s="244"/>
      <c r="AA357" s="106"/>
      <c r="AB357" s="106"/>
      <c r="AC357" s="106"/>
      <c r="AD357" s="106"/>
      <c r="AE357" s="106"/>
      <c r="AF357" s="106"/>
      <c r="AG357" s="106"/>
      <c r="CF357" s="244" t="s">
        <v>185</v>
      </c>
      <c r="CG357" s="244"/>
      <c r="CH357" s="244"/>
      <c r="DB357" s="244" t="s">
        <v>185</v>
      </c>
      <c r="DC357" s="244"/>
      <c r="DD357" s="244"/>
    </row>
    <row r="358" spans="1:115" s="5" customFormat="1" ht="23.25" thickBot="1">
      <c r="B358" s="20" t="s">
        <v>210</v>
      </c>
      <c r="C358" s="20" t="s">
        <v>211</v>
      </c>
      <c r="D358" s="20" t="s">
        <v>189</v>
      </c>
      <c r="E358" s="106"/>
      <c r="H358" s="106"/>
      <c r="I358" s="106"/>
      <c r="J358" s="106"/>
      <c r="K358" s="106"/>
      <c r="X358" s="20" t="s">
        <v>210</v>
      </c>
      <c r="Y358" s="20" t="s">
        <v>211</v>
      </c>
      <c r="Z358" s="20" t="s">
        <v>212</v>
      </c>
      <c r="AA358" s="106"/>
      <c r="AB358" s="106"/>
      <c r="AC358" s="106"/>
      <c r="AD358" s="106"/>
      <c r="AE358" s="106"/>
      <c r="AF358" s="106"/>
      <c r="AG358" s="106"/>
      <c r="CF358" s="20" t="s">
        <v>210</v>
      </c>
      <c r="CG358" s="20" t="s">
        <v>211</v>
      </c>
      <c r="CH358" s="249" t="s">
        <v>11</v>
      </c>
      <c r="DB358" s="20" t="s">
        <v>210</v>
      </c>
      <c r="DC358" s="20" t="s">
        <v>211</v>
      </c>
      <c r="DD358" s="20" t="s">
        <v>212</v>
      </c>
    </row>
    <row r="359" spans="1:115" s="5" customFormat="1" thickBot="1">
      <c r="A359" s="49">
        <v>500</v>
      </c>
      <c r="B359" s="294">
        <v>6</v>
      </c>
      <c r="C359" s="295" t="s">
        <v>65</v>
      </c>
      <c r="D359" s="25">
        <v>0</v>
      </c>
      <c r="H359" s="106"/>
      <c r="I359" s="106"/>
      <c r="J359" s="106"/>
      <c r="K359" s="106"/>
      <c r="W359" s="49"/>
      <c r="X359" s="294">
        <v>6</v>
      </c>
      <c r="Y359" s="295" t="s">
        <v>65</v>
      </c>
      <c r="Z359" s="296">
        <v>5256.76</v>
      </c>
      <c r="AA359" s="106"/>
      <c r="AB359" s="106"/>
      <c r="AC359" s="106"/>
      <c r="AD359" s="106"/>
      <c r="AE359" s="106"/>
      <c r="AF359" s="106"/>
      <c r="AG359" s="106"/>
      <c r="CF359" s="294">
        <v>6</v>
      </c>
      <c r="CG359" s="295" t="s">
        <v>65</v>
      </c>
      <c r="CH359" s="292">
        <f ca="1">IF(D359=0,0.00000000000001*Z359,D359*Z359)</f>
        <v>5.2567600000000003E-11</v>
      </c>
      <c r="DB359" s="294">
        <v>6</v>
      </c>
      <c r="DC359" s="295" t="s">
        <v>65</v>
      </c>
      <c r="DD359" s="292">
        <f ca="1">IFERROR(SUM($BM$36:$BP$36)*(CH359/SUM($CG$11:$CJ$42,$CG$70:$CH$71,$CG$77:$CH$98,$CG$104:$CH$125,$CI$131,$CI$148,$CG$172:$CG$176,$CI$172:$CI$182,$CI$185:$CI$195,$CG$203:$CG$207,$CI$203:$CM$216,$CI$221:$CM$234,$CG$242:$CG$244,$CI$242:$CM$252,$CG$259:$CK$269,$CG$304:$CH$326,$CH$333,$CG$338:$CH$353,CH359,CG364:CH369))/IF(D359=0,0.00000000000001,D359),0)</f>
        <v>2933.3830398426785</v>
      </c>
    </row>
    <row r="360" spans="1:115" s="5" customFormat="1" ht="11.25">
      <c r="E360" s="106"/>
      <c r="H360" s="106"/>
      <c r="I360" s="106"/>
      <c r="J360" s="106"/>
      <c r="K360" s="106"/>
      <c r="AA360" s="106"/>
      <c r="AB360" s="106"/>
      <c r="AC360" s="106"/>
      <c r="AD360" s="106"/>
      <c r="AE360" s="106"/>
      <c r="AF360" s="106"/>
      <c r="AG360" s="106"/>
    </row>
    <row r="361" spans="1:115" s="5" customFormat="1" ht="14.25">
      <c r="B361" s="149" t="s">
        <v>215</v>
      </c>
      <c r="C361" s="149"/>
      <c r="D361" s="149"/>
      <c r="E361" s="106"/>
      <c r="H361" s="106"/>
      <c r="I361" s="106"/>
      <c r="J361" s="106"/>
      <c r="K361" s="106"/>
      <c r="X361" s="149" t="s">
        <v>215</v>
      </c>
      <c r="Y361" s="149"/>
      <c r="Z361" s="149"/>
      <c r="AA361" s="106"/>
      <c r="AB361" s="106"/>
      <c r="AC361" s="106"/>
      <c r="AD361" s="106"/>
      <c r="AE361" s="106"/>
      <c r="AF361" s="106"/>
      <c r="AG361" s="106"/>
      <c r="CF361" s="149" t="s">
        <v>215</v>
      </c>
      <c r="CG361" s="149"/>
      <c r="CH361" s="149"/>
      <c r="DB361" s="149" t="s">
        <v>215</v>
      </c>
      <c r="DC361" s="149"/>
      <c r="DD361" s="149"/>
    </row>
    <row r="362" spans="1:115" s="5" customFormat="1" ht="11.25">
      <c r="B362" s="244" t="s">
        <v>213</v>
      </c>
      <c r="C362" s="244"/>
      <c r="D362" s="244"/>
      <c r="E362" s="106"/>
      <c r="H362" s="106"/>
      <c r="I362" s="106"/>
      <c r="J362" s="106"/>
      <c r="K362" s="106"/>
      <c r="X362" s="244" t="s">
        <v>213</v>
      </c>
      <c r="Y362" s="244"/>
      <c r="Z362" s="244"/>
      <c r="AA362" s="106"/>
      <c r="AB362" s="106"/>
      <c r="AC362" s="106"/>
      <c r="AD362" s="106"/>
      <c r="AE362" s="106"/>
      <c r="AF362" s="106"/>
      <c r="AG362" s="106"/>
      <c r="CF362" s="244" t="s">
        <v>213</v>
      </c>
      <c r="CG362" s="244"/>
      <c r="CH362" s="244"/>
      <c r="DB362" s="244" t="s">
        <v>213</v>
      </c>
      <c r="DC362" s="244"/>
      <c r="DD362" s="244"/>
    </row>
    <row r="363" spans="1:115" s="5" customFormat="1" ht="45.75" thickBot="1">
      <c r="B363" s="20" t="s">
        <v>188</v>
      </c>
      <c r="C363" s="20" t="s">
        <v>189</v>
      </c>
      <c r="D363" s="20" t="s">
        <v>196</v>
      </c>
      <c r="E363" s="106"/>
      <c r="H363" s="106"/>
      <c r="I363" s="106"/>
      <c r="J363" s="106"/>
      <c r="K363" s="106"/>
      <c r="X363" s="20" t="s">
        <v>188</v>
      </c>
      <c r="Y363" s="20" t="s">
        <v>212</v>
      </c>
      <c r="Z363" s="20" t="s">
        <v>206</v>
      </c>
      <c r="AA363" s="106"/>
      <c r="AB363" s="106"/>
      <c r="AC363" s="106"/>
      <c r="AD363" s="106"/>
      <c r="AE363" s="106"/>
      <c r="AF363" s="106"/>
      <c r="AG363" s="106"/>
      <c r="CF363" s="20" t="s">
        <v>188</v>
      </c>
      <c r="CG363" s="249" t="s">
        <v>11</v>
      </c>
      <c r="CH363" s="249" t="s">
        <v>198</v>
      </c>
      <c r="DB363" s="20" t="s">
        <v>188</v>
      </c>
      <c r="DC363" s="20" t="s">
        <v>212</v>
      </c>
      <c r="DD363" s="20" t="s">
        <v>206</v>
      </c>
    </row>
    <row r="364" spans="1:115" s="5" customFormat="1" thickBot="1">
      <c r="A364" s="49">
        <v>20</v>
      </c>
      <c r="B364" s="298" t="s">
        <v>47</v>
      </c>
      <c r="C364" s="25">
        <v>0</v>
      </c>
      <c r="D364" s="25">
        <v>0</v>
      </c>
      <c r="E364" s="106"/>
      <c r="H364" s="106"/>
      <c r="I364" s="106"/>
      <c r="J364" s="106"/>
      <c r="K364" s="106"/>
      <c r="W364" s="49"/>
      <c r="X364" s="298" t="s">
        <v>47</v>
      </c>
      <c r="Y364" s="276">
        <v>407.88</v>
      </c>
      <c r="Z364" s="277">
        <v>407.88</v>
      </c>
      <c r="AA364" s="106"/>
      <c r="AB364" s="106"/>
      <c r="AC364" s="106"/>
      <c r="AD364" s="106"/>
      <c r="AE364" s="106"/>
      <c r="AF364" s="106"/>
      <c r="AG364" s="106"/>
      <c r="CF364" s="298" t="s">
        <v>47</v>
      </c>
      <c r="CG364" s="292">
        <f ca="1">IF(C364=0,0.00000000000001*Y364, C364*Y364)</f>
        <v>4.0787999999999999E-12</v>
      </c>
      <c r="CH364" s="292">
        <f ca="1">IF(D364=0,0.00000000000001*Z364, D364*Z364)</f>
        <v>4.0787999999999999E-12</v>
      </c>
      <c r="DB364" s="298" t="s">
        <v>47</v>
      </c>
      <c r="DC364" s="292">
        <f ca="1">IFERROR(SUM($BM$36:$BP$36)*(CG364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364=0,0.00000000000001,C364),0)</f>
        <v>227.60564954288034</v>
      </c>
      <c r="DD364" s="292">
        <f ca="1">IFERROR(SUM($BM$36:$BP$36)*(CH364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D364=0,0.00000000000001,D364),0)</f>
        <v>227.60564954288034</v>
      </c>
    </row>
    <row r="365" spans="1:115" s="5" customFormat="1" thickBot="1">
      <c r="A365" s="49">
        <v>30</v>
      </c>
      <c r="B365" s="281" t="s">
        <v>48</v>
      </c>
      <c r="C365" s="25">
        <v>0</v>
      </c>
      <c r="D365" s="25">
        <v>0</v>
      </c>
      <c r="E365" s="106"/>
      <c r="H365" s="106"/>
      <c r="I365" s="106"/>
      <c r="J365" s="106"/>
      <c r="K365" s="106"/>
      <c r="W365" s="49"/>
      <c r="X365" s="281" t="s">
        <v>48</v>
      </c>
      <c r="Y365" s="276">
        <v>470.13</v>
      </c>
      <c r="Z365" s="283">
        <v>470.13</v>
      </c>
      <c r="AA365" s="106"/>
      <c r="AB365" s="106"/>
      <c r="AC365" s="106"/>
      <c r="AD365" s="106"/>
      <c r="AE365" s="106"/>
      <c r="AF365" s="106"/>
      <c r="AG365" s="106"/>
      <c r="CF365" s="281" t="s">
        <v>48</v>
      </c>
      <c r="CG365" s="292">
        <f t="shared" ref="CG365:CH369" ca="1" si="41">IF(C365=0,0.00000000000001*Y365, C365*Y365)</f>
        <v>4.7012999999999998E-12</v>
      </c>
      <c r="CH365" s="292">
        <f t="shared" ca="1" si="41"/>
        <v>4.0787999999999999E-12</v>
      </c>
      <c r="DB365" s="281" t="s">
        <v>48</v>
      </c>
      <c r="DC365" s="292">
        <f t="shared" ref="DC365:DD369" ca="1" si="42">IFERROR(SUM($BM$36:$BP$36)*(CG365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365=0,0.00000000000001,C365),0)</f>
        <v>262.34246351768735</v>
      </c>
      <c r="DD365" s="292">
        <f t="shared" ca="1" si="42"/>
        <v>227.60564954288034</v>
      </c>
    </row>
    <row r="366" spans="1:115" s="5" customFormat="1" thickBot="1">
      <c r="A366" s="49">
        <v>50</v>
      </c>
      <c r="B366" s="281" t="s">
        <v>52</v>
      </c>
      <c r="C366" s="25">
        <v>0</v>
      </c>
      <c r="D366" s="25">
        <v>0</v>
      </c>
      <c r="E366" s="106"/>
      <c r="H366" s="106"/>
      <c r="I366" s="106"/>
      <c r="J366" s="106"/>
      <c r="K366" s="106"/>
      <c r="W366" s="49"/>
      <c r="X366" s="281" t="s">
        <v>52</v>
      </c>
      <c r="Y366" s="276">
        <v>636.66</v>
      </c>
      <c r="Z366" s="283">
        <v>636.66</v>
      </c>
      <c r="AA366" s="106"/>
      <c r="AB366" s="106"/>
      <c r="AC366" s="106"/>
      <c r="AD366" s="106"/>
      <c r="AE366" s="106"/>
      <c r="AF366" s="106"/>
      <c r="AG366" s="106"/>
      <c r="CF366" s="281" t="s">
        <v>52</v>
      </c>
      <c r="CG366" s="292">
        <f t="shared" ca="1" si="41"/>
        <v>6.3666E-12</v>
      </c>
      <c r="CH366" s="292">
        <f t="shared" ca="1" si="41"/>
        <v>4.0787999999999999E-12</v>
      </c>
      <c r="DB366" s="281" t="s">
        <v>52</v>
      </c>
      <c r="DC366" s="292">
        <f t="shared" ca="1" si="42"/>
        <v>355.26971863776163</v>
      </c>
      <c r="DD366" s="292">
        <f t="shared" ca="1" si="42"/>
        <v>227.60564954288034</v>
      </c>
    </row>
    <row r="367" spans="1:115" s="5" customFormat="1" thickBot="1">
      <c r="A367" s="49">
        <v>100</v>
      </c>
      <c r="B367" s="281" t="s">
        <v>61</v>
      </c>
      <c r="C367" s="25">
        <v>0</v>
      </c>
      <c r="D367" s="25">
        <v>0</v>
      </c>
      <c r="E367" s="106"/>
      <c r="H367" s="106"/>
      <c r="I367" s="106"/>
      <c r="J367" s="106"/>
      <c r="K367" s="106"/>
      <c r="W367" s="49"/>
      <c r="X367" s="281" t="s">
        <v>61</v>
      </c>
      <c r="Y367" s="276">
        <v>1002.8100000000001</v>
      </c>
      <c r="Z367" s="283">
        <v>1002.8100000000001</v>
      </c>
      <c r="AA367" s="106"/>
      <c r="AB367" s="106"/>
      <c r="AC367" s="106"/>
      <c r="AD367" s="106"/>
      <c r="AE367" s="106"/>
      <c r="AF367" s="106"/>
      <c r="AG367" s="106"/>
      <c r="CF367" s="281" t="s">
        <v>61</v>
      </c>
      <c r="CG367" s="292">
        <f t="shared" ca="1" si="41"/>
        <v>1.00281E-11</v>
      </c>
      <c r="CH367" s="292">
        <f t="shared" ca="1" si="41"/>
        <v>4.0787999999999999E-12</v>
      </c>
      <c r="DB367" s="281" t="s">
        <v>61</v>
      </c>
      <c r="DC367" s="292">
        <f t="shared" ca="1" si="42"/>
        <v>559.58914734259065</v>
      </c>
      <c r="DD367" s="292">
        <f t="shared" ca="1" si="42"/>
        <v>227.60564954288034</v>
      </c>
    </row>
    <row r="368" spans="1:115" s="5" customFormat="1" thickBot="1">
      <c r="A368" s="49">
        <v>200</v>
      </c>
      <c r="B368" s="281" t="s">
        <v>62</v>
      </c>
      <c r="C368" s="25">
        <v>0</v>
      </c>
      <c r="D368" s="25">
        <v>0</v>
      </c>
      <c r="E368" s="106"/>
      <c r="H368" s="106"/>
      <c r="I368" s="106"/>
      <c r="J368" s="106"/>
      <c r="K368" s="106"/>
      <c r="W368" s="49"/>
      <c r="X368" s="281" t="s">
        <v>62</v>
      </c>
      <c r="Y368" s="276">
        <v>1046.8699999999999</v>
      </c>
      <c r="Z368" s="283">
        <v>1046.8699999999999</v>
      </c>
      <c r="AA368" s="106"/>
      <c r="AB368" s="106"/>
      <c r="AC368" s="106"/>
      <c r="AD368" s="106"/>
      <c r="AE368" s="106"/>
      <c r="AF368" s="106"/>
      <c r="AG368" s="106"/>
      <c r="CF368" s="281" t="s">
        <v>62</v>
      </c>
      <c r="CG368" s="292">
        <f t="shared" ca="1" si="41"/>
        <v>1.04687E-11</v>
      </c>
      <c r="CH368" s="292">
        <f t="shared" ca="1" si="41"/>
        <v>4.0787999999999999E-12</v>
      </c>
      <c r="DB368" s="281" t="s">
        <v>62</v>
      </c>
      <c r="DC368" s="292">
        <f t="shared" ca="1" si="42"/>
        <v>584.17555736234954</v>
      </c>
      <c r="DD368" s="292">
        <f t="shared" ca="1" si="42"/>
        <v>227.60564954288034</v>
      </c>
    </row>
    <row r="369" spans="1:108" s="5" customFormat="1" thickBot="1">
      <c r="A369" s="49">
        <v>500</v>
      </c>
      <c r="B369" s="281" t="s">
        <v>65</v>
      </c>
      <c r="C369" s="25">
        <v>0</v>
      </c>
      <c r="D369" s="25">
        <v>0</v>
      </c>
      <c r="E369" s="106"/>
      <c r="H369" s="106"/>
      <c r="I369" s="106"/>
      <c r="J369" s="106"/>
      <c r="K369" s="106"/>
      <c r="W369" s="49"/>
      <c r="X369" s="281" t="s">
        <v>65</v>
      </c>
      <c r="Y369" s="276">
        <v>1191.8500000000001</v>
      </c>
      <c r="Z369" s="283">
        <v>1191.8500000000001</v>
      </c>
      <c r="AA369" s="106"/>
      <c r="AB369" s="106"/>
      <c r="AC369" s="106"/>
      <c r="AD369" s="106"/>
      <c r="AE369" s="106"/>
      <c r="AF369" s="106"/>
      <c r="AG369" s="106"/>
      <c r="CF369" s="281" t="s">
        <v>65</v>
      </c>
      <c r="CG369" s="292">
        <f t="shared" ca="1" si="41"/>
        <v>1.1918500000000001E-11</v>
      </c>
      <c r="CH369" s="292">
        <f t="shared" ca="1" si="41"/>
        <v>4.0787999999999999E-12</v>
      </c>
      <c r="DB369" s="281" t="s">
        <v>65</v>
      </c>
      <c r="DC369" s="292">
        <f t="shared" ca="1" si="42"/>
        <v>665.07745760439821</v>
      </c>
      <c r="DD369" s="292">
        <f t="shared" ca="1" si="42"/>
        <v>227.60564954288034</v>
      </c>
    </row>
    <row r="374" spans="1:108" s="5" customFormat="1" ht="11.25">
      <c r="F374" s="106"/>
      <c r="G374" s="106"/>
      <c r="H374" s="106"/>
      <c r="I374" s="106"/>
      <c r="J374" s="106"/>
      <c r="K374" s="106"/>
      <c r="AC374" s="106"/>
      <c r="AD374" s="106"/>
      <c r="AE374" s="106"/>
      <c r="AF374" s="106"/>
      <c r="AG374" s="106"/>
    </row>
    <row r="375" spans="1:108" s="5" customFormat="1" ht="22.5">
      <c r="A375" s="12" t="s">
        <v>216</v>
      </c>
      <c r="F375" s="106"/>
      <c r="G375" s="106"/>
      <c r="H375" s="106"/>
      <c r="I375" s="106"/>
      <c r="J375" s="106"/>
      <c r="K375" s="106"/>
      <c r="AC375" s="106"/>
      <c r="AD375" s="106"/>
      <c r="AE375" s="106"/>
      <c r="AF375" s="106"/>
      <c r="AG375" s="106"/>
    </row>
    <row r="376" spans="1:108" s="5" customFormat="1" ht="11.25">
      <c r="F376" s="106"/>
      <c r="G376" s="106"/>
      <c r="H376" s="106"/>
      <c r="I376" s="106"/>
      <c r="J376" s="106"/>
      <c r="K376" s="106"/>
      <c r="AC376" s="106"/>
      <c r="AD376" s="106"/>
      <c r="AE376" s="106"/>
      <c r="AF376" s="106"/>
      <c r="AG376" s="106"/>
    </row>
    <row r="377" spans="1:108" s="5" customFormat="1" thickBot="1">
      <c r="B377" s="19" t="s">
        <v>217</v>
      </c>
      <c r="C377" s="21" t="s">
        <v>21</v>
      </c>
      <c r="D377" s="21" t="s">
        <v>218</v>
      </c>
      <c r="F377" s="106"/>
      <c r="G377" s="106"/>
      <c r="H377" s="106"/>
      <c r="I377" s="106"/>
      <c r="J377" s="106"/>
      <c r="K377" s="106"/>
      <c r="AC377" s="106"/>
      <c r="AD377" s="106"/>
      <c r="AE377" s="106"/>
      <c r="AF377" s="106"/>
      <c r="AG377" s="106"/>
    </row>
    <row r="378" spans="1:108" s="5" customFormat="1" ht="67.5">
      <c r="B378" s="299" t="s">
        <v>219</v>
      </c>
      <c r="C378" s="300" t="s">
        <v>220</v>
      </c>
      <c r="D378" s="301">
        <v>0.91966515461835796</v>
      </c>
      <c r="F378" s="106"/>
      <c r="G378" s="106"/>
      <c r="H378" s="106"/>
      <c r="I378" s="106"/>
      <c r="J378" s="106"/>
      <c r="K378" s="106"/>
      <c r="AC378" s="106"/>
      <c r="AD378" s="106"/>
      <c r="AE378" s="106"/>
      <c r="AF378" s="106"/>
      <c r="AG378" s="106"/>
    </row>
    <row r="379" spans="1:108" s="5" customFormat="1" ht="67.5">
      <c r="B379" s="302" t="s">
        <v>221</v>
      </c>
      <c r="C379" s="303" t="s">
        <v>220</v>
      </c>
      <c r="D379" s="304">
        <v>1</v>
      </c>
      <c r="G379" s="106"/>
      <c r="H379" s="106"/>
      <c r="I379" s="106"/>
      <c r="J379" s="106"/>
      <c r="K379" s="106"/>
      <c r="AC379" s="106"/>
      <c r="AD379" s="106"/>
      <c r="AE379" s="106"/>
      <c r="AF379" s="106"/>
      <c r="AG379" s="106"/>
    </row>
    <row r="380" spans="1:108" s="5" customFormat="1" ht="11.25">
      <c r="B380" s="302"/>
      <c r="C380" s="303"/>
      <c r="D380" s="304"/>
      <c r="G380" s="106"/>
      <c r="H380" s="106"/>
      <c r="I380" s="106"/>
      <c r="J380" s="106"/>
      <c r="K380" s="106"/>
      <c r="AC380" s="106"/>
      <c r="AD380" s="106"/>
      <c r="AE380" s="106"/>
      <c r="AF380" s="106"/>
      <c r="AG380" s="106"/>
    </row>
    <row r="381" spans="1:108" s="5" customFormat="1" ht="11.25">
      <c r="B381" s="302"/>
      <c r="C381" s="303"/>
      <c r="D381" s="304"/>
      <c r="G381" s="106"/>
      <c r="H381" s="106"/>
      <c r="I381" s="106"/>
      <c r="J381" s="106"/>
      <c r="K381" s="106"/>
      <c r="AC381" s="106"/>
      <c r="AD381" s="106"/>
      <c r="AE381" s="106"/>
      <c r="AF381" s="106"/>
      <c r="AG381" s="106"/>
    </row>
    <row r="382" spans="1:108" s="5" customFormat="1" ht="11.25">
      <c r="B382" s="302"/>
      <c r="C382" s="303"/>
      <c r="D382" s="304"/>
      <c r="G382" s="106"/>
      <c r="H382" s="106"/>
      <c r="I382" s="106"/>
      <c r="J382" s="106"/>
      <c r="K382" s="106"/>
      <c r="AC382" s="106"/>
      <c r="AD382" s="106"/>
      <c r="AE382" s="106"/>
      <c r="AF382" s="106"/>
      <c r="AG382" s="106"/>
    </row>
    <row r="383" spans="1:108" s="5" customFormat="1" ht="12" customHeight="1">
      <c r="B383" s="302"/>
      <c r="C383" s="303"/>
      <c r="D383" s="304"/>
      <c r="G383" s="106"/>
      <c r="H383" s="106"/>
      <c r="I383" s="106"/>
      <c r="J383" s="106"/>
      <c r="K383" s="106"/>
      <c r="AC383" s="275"/>
      <c r="AD383" s="106"/>
      <c r="AE383" s="106"/>
      <c r="AF383" s="106"/>
      <c r="AG383" s="106"/>
    </row>
    <row r="384" spans="1:108" s="5" customFormat="1" ht="12" customHeight="1">
      <c r="B384" s="302"/>
      <c r="C384" s="303"/>
      <c r="D384" s="304"/>
      <c r="G384" s="106"/>
      <c r="H384" s="106"/>
      <c r="I384" s="106"/>
      <c r="J384" s="106"/>
      <c r="K384" s="106"/>
      <c r="AC384" s="275"/>
      <c r="AD384" s="106"/>
      <c r="AE384" s="106"/>
      <c r="AF384" s="106"/>
      <c r="AG384" s="106"/>
    </row>
    <row r="385" spans="2:33">
      <c r="B385" s="302"/>
      <c r="C385" s="303"/>
      <c r="D385" s="304"/>
      <c r="E385" s="5"/>
      <c r="F385" s="5"/>
      <c r="G385" s="106"/>
      <c r="H385" s="106"/>
      <c r="I385" s="106"/>
      <c r="V385" s="5"/>
      <c r="W385" s="5"/>
      <c r="X385" s="5"/>
      <c r="Y385" s="5"/>
      <c r="Z385" s="5"/>
      <c r="AA385" s="5"/>
      <c r="AB385" s="5"/>
      <c r="AC385" s="275"/>
    </row>
    <row r="386" spans="2:33">
      <c r="B386" s="302"/>
      <c r="C386" s="303"/>
      <c r="D386" s="304"/>
      <c r="E386" s="5"/>
      <c r="F386" s="5"/>
      <c r="G386" s="106"/>
      <c r="H386" s="106"/>
      <c r="I386" s="106"/>
      <c r="J386" s="3"/>
      <c r="K386" s="3"/>
      <c r="V386" s="5"/>
      <c r="W386" s="5"/>
      <c r="X386" s="5"/>
      <c r="Y386" s="5"/>
      <c r="Z386" s="5"/>
      <c r="AA386" s="5"/>
      <c r="AB386" s="5"/>
      <c r="AC386" s="275"/>
      <c r="AD386" s="3"/>
      <c r="AE386" s="3"/>
      <c r="AF386" s="3"/>
      <c r="AG386" s="3"/>
    </row>
    <row r="387" spans="2:33">
      <c r="B387" s="302"/>
      <c r="C387" s="303"/>
      <c r="D387" s="304"/>
      <c r="E387" s="5"/>
      <c r="F387" s="5"/>
      <c r="G387" s="106"/>
      <c r="H387" s="106"/>
      <c r="I387" s="106"/>
      <c r="J387" s="3"/>
      <c r="K387" s="3"/>
      <c r="V387" s="5"/>
      <c r="W387" s="5"/>
      <c r="X387" s="5"/>
      <c r="Y387" s="5"/>
      <c r="Z387" s="5"/>
      <c r="AA387" s="5"/>
      <c r="AB387" s="5"/>
      <c r="AC387" s="275"/>
      <c r="AD387" s="3"/>
      <c r="AE387" s="3"/>
      <c r="AF387" s="3"/>
      <c r="AG387" s="3"/>
    </row>
    <row r="388" spans="2:33" ht="12.75" thickBot="1">
      <c r="B388" s="305"/>
      <c r="C388" s="306"/>
      <c r="D388" s="307"/>
      <c r="E388" s="5"/>
      <c r="F388" s="5"/>
      <c r="G388" s="106"/>
      <c r="H388" s="106"/>
      <c r="I388" s="106"/>
      <c r="J388" s="3"/>
      <c r="K388" s="3"/>
      <c r="V388" s="5"/>
      <c r="W388" s="5"/>
      <c r="X388" s="5"/>
      <c r="Y388" s="5"/>
      <c r="Z388" s="5"/>
      <c r="AA388" s="5"/>
      <c r="AB388" s="5"/>
      <c r="AC388" s="275"/>
      <c r="AD388" s="3"/>
      <c r="AE388" s="3"/>
      <c r="AF388" s="3"/>
      <c r="AG388" s="3"/>
    </row>
    <row r="389" spans="2:33">
      <c r="B389" s="5"/>
      <c r="C389" s="5"/>
      <c r="D389" s="5"/>
      <c r="E389" s="5"/>
      <c r="F389" s="106"/>
      <c r="G389" s="106"/>
      <c r="H389" s="106"/>
      <c r="I389" s="106"/>
      <c r="J389" s="3"/>
      <c r="K389" s="3"/>
      <c r="V389" s="5"/>
      <c r="W389" s="5"/>
      <c r="X389" s="5"/>
      <c r="Y389" s="5"/>
      <c r="Z389" s="5"/>
      <c r="AA389" s="5"/>
      <c r="AB389" s="5"/>
      <c r="AC389" s="275"/>
      <c r="AD389" s="3"/>
      <c r="AE389" s="3"/>
      <c r="AF389" s="3"/>
      <c r="AG389" s="3"/>
    </row>
    <row r="390" spans="2:33">
      <c r="B390" s="5"/>
      <c r="C390" s="5"/>
      <c r="D390" s="5"/>
      <c r="E390" s="5"/>
      <c r="F390" s="106"/>
      <c r="G390" s="106"/>
      <c r="H390" s="106"/>
      <c r="I390" s="106"/>
      <c r="J390" s="3"/>
      <c r="K390" s="3"/>
      <c r="V390" s="5"/>
      <c r="W390" s="5"/>
      <c r="X390" s="5"/>
      <c r="Y390" s="5"/>
      <c r="Z390" s="5"/>
      <c r="AA390" s="5"/>
      <c r="AB390" s="5"/>
      <c r="AC390" s="275"/>
      <c r="AD390" s="3"/>
      <c r="AE390" s="3"/>
      <c r="AF390" s="3"/>
      <c r="AG390" s="3"/>
    </row>
    <row r="391" spans="2:33">
      <c r="B391" s="5"/>
      <c r="C391" s="5"/>
      <c r="D391" s="5"/>
      <c r="E391" s="5"/>
      <c r="F391" s="275"/>
      <c r="G391" s="275"/>
      <c r="H391" s="106"/>
      <c r="I391" s="106"/>
      <c r="J391" s="3"/>
      <c r="K391" s="3"/>
      <c r="V391" s="5"/>
      <c r="W391" s="5"/>
      <c r="X391" s="5"/>
      <c r="Y391" s="5"/>
      <c r="Z391" s="5"/>
      <c r="AA391" s="5"/>
      <c r="AB391" s="5"/>
      <c r="AC391" s="275"/>
      <c r="AD391" s="3"/>
      <c r="AE391" s="3"/>
      <c r="AF391" s="3"/>
      <c r="AG391" s="3"/>
    </row>
    <row r="392" spans="2:33">
      <c r="B392" s="5"/>
      <c r="C392" s="5"/>
      <c r="D392" s="5"/>
      <c r="E392" s="5"/>
      <c r="F392" s="275"/>
      <c r="G392" s="275"/>
      <c r="H392" s="106"/>
      <c r="I392" s="106"/>
      <c r="J392" s="3"/>
      <c r="K392" s="3"/>
      <c r="V392" s="5"/>
      <c r="W392" s="5"/>
      <c r="X392" s="5"/>
      <c r="Y392" s="5"/>
      <c r="Z392" s="5"/>
      <c r="AA392" s="5"/>
      <c r="AB392" s="5"/>
      <c r="AC392" s="275"/>
      <c r="AD392" s="3"/>
      <c r="AE392" s="3"/>
      <c r="AF392" s="3"/>
      <c r="AG392" s="3"/>
    </row>
    <row r="393" spans="2:33">
      <c r="B393" s="5"/>
      <c r="C393" s="5"/>
      <c r="D393" s="5"/>
      <c r="E393" s="5"/>
      <c r="F393" s="106"/>
      <c r="G393" s="275"/>
      <c r="J393" s="3"/>
      <c r="K393" s="3"/>
      <c r="V393" s="5"/>
      <c r="W393" s="5"/>
      <c r="X393" s="5"/>
      <c r="Y393" s="5"/>
      <c r="Z393" s="5"/>
      <c r="AA393" s="5"/>
      <c r="AB393" s="5"/>
      <c r="AC393" s="275"/>
      <c r="AD393" s="3"/>
      <c r="AE393" s="3"/>
      <c r="AF393" s="3"/>
      <c r="AG393" s="3"/>
    </row>
    <row r="394" spans="2:33">
      <c r="B394" s="5"/>
      <c r="C394" s="5"/>
      <c r="D394" s="5"/>
      <c r="E394" s="5"/>
      <c r="F394" s="106"/>
      <c r="G394" s="275"/>
      <c r="H394" s="3"/>
      <c r="I394" s="3"/>
      <c r="J394" s="3"/>
      <c r="K394" s="3"/>
      <c r="V394" s="5"/>
      <c r="W394" s="5"/>
      <c r="X394" s="5"/>
      <c r="Y394" s="5"/>
      <c r="Z394" s="5"/>
      <c r="AA394" s="5"/>
      <c r="AB394" s="5"/>
      <c r="AC394" s="275"/>
      <c r="AD394" s="3"/>
      <c r="AE394" s="3"/>
      <c r="AF394" s="3"/>
      <c r="AG394" s="3"/>
    </row>
    <row r="395" spans="2:33">
      <c r="B395" s="5"/>
      <c r="C395" s="5"/>
      <c r="D395" s="5"/>
      <c r="E395" s="5"/>
      <c r="F395" s="106"/>
      <c r="G395" s="275"/>
      <c r="H395" s="3"/>
      <c r="I395" s="3"/>
      <c r="J395" s="3"/>
      <c r="K395" s="3"/>
      <c r="V395" s="5"/>
      <c r="W395" s="5"/>
      <c r="X395" s="5"/>
      <c r="Y395" s="5"/>
      <c r="Z395" s="5"/>
      <c r="AA395" s="5"/>
      <c r="AB395" s="5"/>
      <c r="AC395" s="275"/>
      <c r="AD395" s="3"/>
      <c r="AE395" s="3"/>
      <c r="AF395" s="3"/>
      <c r="AG395" s="3"/>
    </row>
    <row r="396" spans="2:33">
      <c r="B396" s="5"/>
      <c r="C396" s="5"/>
      <c r="D396" s="5"/>
      <c r="E396" s="5"/>
      <c r="F396" s="106"/>
      <c r="G396" s="275"/>
      <c r="H396" s="3"/>
      <c r="I396" s="3"/>
      <c r="J396" s="3"/>
      <c r="K396" s="3"/>
      <c r="V396" s="5"/>
      <c r="W396" s="5"/>
      <c r="X396" s="5"/>
      <c r="Y396" s="5"/>
      <c r="Z396" s="5"/>
      <c r="AA396" s="5"/>
      <c r="AB396" s="5"/>
      <c r="AC396" s="275"/>
      <c r="AD396" s="3"/>
      <c r="AE396" s="3"/>
      <c r="AF396" s="3"/>
      <c r="AG396" s="3"/>
    </row>
    <row r="397" spans="2:33">
      <c r="B397" s="5"/>
      <c r="C397" s="5"/>
      <c r="D397" s="5"/>
      <c r="E397" s="5"/>
      <c r="F397" s="106"/>
      <c r="G397" s="275"/>
      <c r="H397" s="3"/>
      <c r="I397" s="3"/>
      <c r="J397" s="3"/>
      <c r="K397" s="3"/>
      <c r="V397" s="5"/>
      <c r="W397" s="5"/>
      <c r="X397" s="5"/>
      <c r="Y397" s="5"/>
      <c r="Z397" s="5"/>
      <c r="AA397" s="5"/>
      <c r="AB397" s="5"/>
      <c r="AC397" s="275"/>
      <c r="AD397" s="3"/>
      <c r="AE397" s="3"/>
      <c r="AF397" s="3"/>
      <c r="AG397" s="3"/>
    </row>
    <row r="398" spans="2:33">
      <c r="B398" s="5"/>
      <c r="C398" s="5"/>
      <c r="D398" s="5"/>
      <c r="E398" s="5"/>
      <c r="F398" s="106"/>
      <c r="G398" s="275"/>
      <c r="H398" s="3"/>
      <c r="I398" s="3"/>
      <c r="J398" s="3"/>
      <c r="K398" s="3"/>
      <c r="V398" s="5"/>
      <c r="W398" s="5"/>
      <c r="X398" s="5"/>
      <c r="Y398" s="5"/>
      <c r="Z398" s="5"/>
      <c r="AA398" s="5"/>
      <c r="AB398" s="5"/>
      <c r="AC398" s="106"/>
      <c r="AD398" s="3"/>
      <c r="AE398" s="3"/>
      <c r="AF398" s="3"/>
      <c r="AG398" s="3"/>
    </row>
    <row r="399" spans="2:33" ht="12" customHeight="1">
      <c r="B399" s="5"/>
      <c r="C399" s="5"/>
      <c r="D399" s="5"/>
      <c r="E399" s="5"/>
      <c r="F399" s="106"/>
      <c r="G399" s="275"/>
      <c r="H399" s="3"/>
      <c r="I399" s="3"/>
      <c r="J399" s="3"/>
      <c r="K399" s="3"/>
      <c r="V399" s="5"/>
      <c r="W399" s="5"/>
      <c r="X399" s="5"/>
      <c r="Y399" s="5"/>
      <c r="Z399" s="5"/>
      <c r="AA399" s="5"/>
      <c r="AB399" s="5"/>
      <c r="AC399" s="106"/>
      <c r="AD399" s="3"/>
      <c r="AE399" s="3"/>
      <c r="AF399" s="3"/>
      <c r="AG399" s="3"/>
    </row>
    <row r="400" spans="2:33" ht="12" customHeight="1">
      <c r="B400" s="5"/>
      <c r="C400" s="5"/>
      <c r="D400" s="5"/>
      <c r="E400" s="5"/>
      <c r="F400" s="106"/>
      <c r="G400" s="275"/>
      <c r="H400" s="3"/>
      <c r="I400" s="3"/>
      <c r="J400" s="3"/>
      <c r="K400" s="3"/>
      <c r="V400" s="5"/>
      <c r="W400" s="5"/>
      <c r="X400" s="5"/>
      <c r="Y400" s="5"/>
      <c r="Z400" s="5"/>
      <c r="AA400" s="5"/>
      <c r="AB400" s="5"/>
      <c r="AC400" s="106"/>
      <c r="AD400" s="3"/>
      <c r="AE400" s="3"/>
      <c r="AF400" s="3"/>
      <c r="AG400" s="3"/>
    </row>
    <row r="401" spans="2:33">
      <c r="B401" s="5"/>
      <c r="C401" s="5"/>
      <c r="D401" s="5"/>
      <c r="E401" s="5"/>
      <c r="F401" s="106"/>
      <c r="G401" s="275"/>
      <c r="H401" s="3"/>
      <c r="I401" s="3"/>
      <c r="J401" s="3"/>
      <c r="K401" s="3"/>
      <c r="V401" s="5"/>
      <c r="W401" s="5"/>
      <c r="X401" s="5"/>
      <c r="Y401" s="5"/>
      <c r="Z401" s="5"/>
      <c r="AA401" s="5"/>
      <c r="AB401" s="5"/>
      <c r="AC401" s="106"/>
      <c r="AD401" s="3"/>
      <c r="AE401" s="3"/>
      <c r="AF401" s="3"/>
      <c r="AG401" s="3"/>
    </row>
    <row r="402" spans="2:33">
      <c r="B402" s="5"/>
      <c r="C402" s="5"/>
      <c r="D402" s="5"/>
      <c r="E402" s="5"/>
      <c r="F402" s="106"/>
      <c r="G402" s="275"/>
      <c r="H402" s="3"/>
      <c r="I402" s="3"/>
      <c r="J402" s="3"/>
      <c r="K402" s="3"/>
      <c r="V402" s="5"/>
      <c r="W402" s="5"/>
      <c r="X402" s="5"/>
      <c r="Y402" s="5"/>
      <c r="Z402" s="5"/>
      <c r="AA402" s="5"/>
      <c r="AB402" s="5"/>
      <c r="AC402" s="106"/>
      <c r="AD402" s="3"/>
      <c r="AE402" s="3"/>
      <c r="AF402" s="3"/>
      <c r="AG402" s="3"/>
    </row>
    <row r="403" spans="2:33">
      <c r="B403" s="5"/>
      <c r="C403" s="5"/>
      <c r="D403" s="5"/>
      <c r="E403" s="5"/>
      <c r="F403" s="106"/>
      <c r="G403" s="275"/>
      <c r="H403" s="3"/>
      <c r="I403" s="3"/>
      <c r="J403" s="3"/>
      <c r="K403" s="3"/>
      <c r="V403" s="5"/>
      <c r="W403" s="5"/>
      <c r="X403" s="5"/>
      <c r="Y403" s="5"/>
      <c r="Z403" s="5"/>
      <c r="AA403" s="5"/>
      <c r="AB403" s="5"/>
      <c r="AC403" s="106"/>
      <c r="AD403" s="3"/>
      <c r="AE403" s="3"/>
      <c r="AF403" s="3"/>
      <c r="AG403" s="3"/>
    </row>
    <row r="404" spans="2:33">
      <c r="B404" s="5"/>
      <c r="C404" s="5"/>
      <c r="D404" s="5"/>
      <c r="E404" s="5"/>
      <c r="F404" s="106"/>
      <c r="G404" s="275"/>
      <c r="H404" s="3"/>
      <c r="I404" s="3"/>
      <c r="J404" s="3"/>
      <c r="K404" s="3"/>
      <c r="V404" s="5"/>
      <c r="W404" s="5"/>
      <c r="X404" s="5"/>
      <c r="Y404" s="5"/>
      <c r="Z404" s="5"/>
      <c r="AA404" s="5"/>
      <c r="AB404" s="5"/>
      <c r="AC404" s="106"/>
      <c r="AD404" s="3"/>
      <c r="AE404" s="3"/>
      <c r="AF404" s="3"/>
      <c r="AG404" s="3"/>
    </row>
    <row r="405" spans="2:33">
      <c r="B405" s="5"/>
      <c r="C405" s="5"/>
      <c r="D405" s="5"/>
      <c r="E405" s="5"/>
      <c r="F405" s="106"/>
      <c r="G405" s="275"/>
      <c r="H405" s="3"/>
      <c r="I405" s="3"/>
      <c r="J405" s="3"/>
      <c r="K405" s="3"/>
      <c r="V405" s="5"/>
      <c r="W405" s="5"/>
      <c r="X405" s="5"/>
      <c r="Y405" s="5"/>
      <c r="Z405" s="5"/>
      <c r="AA405" s="5"/>
      <c r="AB405" s="5"/>
      <c r="AC405" s="106"/>
      <c r="AD405" s="3"/>
      <c r="AE405" s="3"/>
      <c r="AF405" s="3"/>
      <c r="AG405" s="3"/>
    </row>
    <row r="406" spans="2:33">
      <c r="B406" s="5"/>
      <c r="C406" s="5"/>
      <c r="D406" s="5"/>
      <c r="E406" s="5"/>
      <c r="F406" s="106"/>
      <c r="G406" s="106"/>
      <c r="H406" s="3"/>
      <c r="I406" s="3"/>
      <c r="J406" s="3"/>
      <c r="K406" s="3"/>
      <c r="V406" s="5"/>
      <c r="W406" s="5"/>
      <c r="X406" s="5"/>
      <c r="Y406" s="5"/>
      <c r="Z406" s="5"/>
      <c r="AA406" s="5"/>
      <c r="AB406" s="5"/>
      <c r="AC406" s="106"/>
      <c r="AD406" s="3"/>
      <c r="AE406" s="3"/>
      <c r="AF406" s="3"/>
      <c r="AG406" s="3"/>
    </row>
    <row r="407" spans="2:33">
      <c r="B407" s="5"/>
      <c r="C407" s="5"/>
      <c r="D407" s="5"/>
      <c r="E407" s="5"/>
      <c r="F407" s="106"/>
      <c r="G407" s="106"/>
      <c r="H407" s="3"/>
      <c r="I407" s="3"/>
      <c r="J407" s="3"/>
      <c r="K407" s="3"/>
      <c r="V407" s="5"/>
      <c r="W407" s="5"/>
      <c r="X407" s="5"/>
      <c r="Y407" s="5"/>
      <c r="Z407" s="5"/>
      <c r="AA407" s="5"/>
      <c r="AB407" s="5"/>
      <c r="AC407" s="106"/>
      <c r="AD407" s="3"/>
      <c r="AE407" s="3"/>
      <c r="AF407" s="3"/>
      <c r="AG407" s="3"/>
    </row>
    <row r="408" spans="2:33">
      <c r="B408" s="5"/>
      <c r="C408" s="5"/>
      <c r="D408" s="5"/>
      <c r="E408" s="5"/>
      <c r="F408" s="106"/>
      <c r="G408" s="106"/>
      <c r="H408" s="3"/>
      <c r="I408" s="3"/>
      <c r="J408" s="3"/>
      <c r="K408" s="3"/>
      <c r="V408" s="5"/>
      <c r="W408" s="5"/>
      <c r="X408" s="5"/>
      <c r="Y408" s="5"/>
      <c r="Z408" s="5"/>
      <c r="AA408" s="5"/>
      <c r="AB408" s="5"/>
      <c r="AC408" s="106"/>
      <c r="AD408" s="3"/>
      <c r="AE408" s="3"/>
      <c r="AF408" s="3"/>
      <c r="AG408" s="3"/>
    </row>
    <row r="409" spans="2:33">
      <c r="B409" s="5"/>
      <c r="C409" s="5"/>
      <c r="D409" s="5"/>
      <c r="E409" s="5"/>
      <c r="F409" s="106"/>
      <c r="G409" s="106"/>
      <c r="H409" s="3"/>
      <c r="I409" s="3"/>
      <c r="J409" s="3"/>
      <c r="K409" s="3"/>
      <c r="V409" s="5"/>
      <c r="W409" s="5"/>
      <c r="X409" s="5"/>
      <c r="Y409" s="5"/>
      <c r="Z409" s="5"/>
      <c r="AA409" s="5"/>
      <c r="AB409" s="5"/>
      <c r="AC409" s="106"/>
      <c r="AD409" s="3"/>
      <c r="AE409" s="3"/>
      <c r="AF409" s="3"/>
      <c r="AG409" s="3"/>
    </row>
    <row r="410" spans="2:33">
      <c r="B410" s="5"/>
      <c r="C410" s="5"/>
      <c r="D410" s="5"/>
      <c r="E410" s="5"/>
      <c r="F410" s="106"/>
      <c r="G410" s="106"/>
      <c r="H410" s="3"/>
      <c r="I410" s="3"/>
      <c r="J410" s="3"/>
      <c r="K410" s="3"/>
      <c r="V410" s="5"/>
      <c r="W410" s="5"/>
      <c r="X410" s="5"/>
      <c r="Y410" s="5"/>
      <c r="Z410" s="5"/>
      <c r="AA410" s="5"/>
      <c r="AB410" s="5"/>
      <c r="AC410" s="106"/>
      <c r="AD410" s="3"/>
      <c r="AE410" s="3"/>
      <c r="AF410" s="3"/>
      <c r="AG410" s="3"/>
    </row>
    <row r="411" spans="2:33">
      <c r="B411" s="5"/>
      <c r="C411" s="5"/>
      <c r="D411" s="5"/>
      <c r="E411" s="5"/>
      <c r="F411" s="106"/>
      <c r="G411" s="106"/>
      <c r="H411" s="3"/>
      <c r="I411" s="3"/>
      <c r="J411" s="3"/>
      <c r="K411" s="3"/>
      <c r="V411" s="5"/>
      <c r="W411" s="5"/>
      <c r="X411" s="5"/>
      <c r="Y411" s="5"/>
      <c r="Z411" s="5"/>
      <c r="AA411" s="5"/>
      <c r="AB411" s="5"/>
      <c r="AC411" s="106"/>
      <c r="AD411" s="3"/>
      <c r="AE411" s="3"/>
      <c r="AF411" s="3"/>
      <c r="AG411" s="3"/>
    </row>
    <row r="412" spans="2:33">
      <c r="B412" s="5"/>
      <c r="C412" s="5"/>
      <c r="D412" s="5"/>
      <c r="E412" s="5"/>
      <c r="F412" s="106"/>
      <c r="G412" s="106"/>
      <c r="H412" s="3"/>
      <c r="I412" s="3"/>
      <c r="J412" s="3"/>
      <c r="K412" s="3"/>
      <c r="V412" s="5"/>
      <c r="W412" s="5"/>
      <c r="X412" s="5"/>
      <c r="Y412" s="5"/>
      <c r="Z412" s="5"/>
      <c r="AA412" s="5"/>
      <c r="AB412" s="5"/>
      <c r="AC412" s="106"/>
      <c r="AD412" s="3"/>
      <c r="AE412" s="3"/>
      <c r="AF412" s="3"/>
      <c r="AG412" s="3"/>
    </row>
    <row r="413" spans="2:33">
      <c r="B413" s="5"/>
      <c r="C413" s="5"/>
      <c r="D413" s="5"/>
      <c r="E413" s="5"/>
      <c r="F413" s="106"/>
      <c r="G413" s="106"/>
      <c r="H413" s="3"/>
      <c r="I413" s="3"/>
      <c r="J413" s="3"/>
      <c r="K413" s="3"/>
      <c r="V413" s="5"/>
      <c r="W413" s="5"/>
      <c r="X413" s="5"/>
      <c r="Y413" s="5"/>
      <c r="Z413" s="5"/>
      <c r="AA413" s="5"/>
      <c r="AB413" s="5"/>
      <c r="AC413" s="106"/>
      <c r="AD413" s="3"/>
      <c r="AE413" s="3"/>
      <c r="AF413" s="3"/>
      <c r="AG413" s="3"/>
    </row>
    <row r="414" spans="2:33">
      <c r="B414" s="5"/>
      <c r="C414" s="5"/>
      <c r="D414" s="5"/>
      <c r="E414" s="5"/>
      <c r="F414" s="106"/>
      <c r="G414" s="106"/>
      <c r="H414" s="3"/>
      <c r="I414" s="3"/>
      <c r="J414" s="3"/>
      <c r="K414" s="3"/>
      <c r="V414" s="5"/>
      <c r="W414" s="5"/>
      <c r="X414" s="5"/>
      <c r="Y414" s="5"/>
      <c r="Z414" s="5"/>
      <c r="AA414" s="5"/>
      <c r="AB414" s="5"/>
      <c r="AC414" s="106"/>
      <c r="AD414" s="3"/>
      <c r="AE414" s="3"/>
      <c r="AF414" s="3"/>
      <c r="AG414" s="3"/>
    </row>
    <row r="415" spans="2:33">
      <c r="B415" s="5"/>
      <c r="C415" s="5"/>
      <c r="D415" s="5"/>
      <c r="E415" s="5"/>
      <c r="F415" s="106"/>
      <c r="G415" s="106"/>
      <c r="H415" s="3"/>
      <c r="I415" s="3"/>
      <c r="J415" s="3"/>
      <c r="K415" s="3"/>
      <c r="V415" s="5"/>
      <c r="W415" s="5"/>
      <c r="X415" s="5"/>
      <c r="Y415" s="5"/>
      <c r="Z415" s="5"/>
      <c r="AA415" s="5"/>
      <c r="AB415" s="5"/>
      <c r="AC415" s="106"/>
      <c r="AD415" s="3"/>
      <c r="AE415" s="3"/>
      <c r="AF415" s="3"/>
      <c r="AG415" s="3"/>
    </row>
    <row r="416" spans="2:33">
      <c r="B416" s="5"/>
      <c r="C416" s="5"/>
      <c r="D416" s="5"/>
      <c r="E416" s="5"/>
      <c r="F416" s="106"/>
      <c r="G416" s="106"/>
      <c r="H416" s="3"/>
      <c r="I416" s="3"/>
      <c r="J416" s="3"/>
      <c r="K416" s="3"/>
      <c r="V416" s="5"/>
      <c r="W416" s="5"/>
      <c r="X416" s="5"/>
      <c r="Y416" s="5"/>
      <c r="Z416" s="5"/>
      <c r="AA416" s="5"/>
      <c r="AB416" s="5"/>
      <c r="AC416" s="106"/>
      <c r="AD416" s="3"/>
      <c r="AE416" s="3"/>
      <c r="AF416" s="3"/>
      <c r="AG416" s="3"/>
    </row>
    <row r="417" spans="2:33">
      <c r="B417" s="5"/>
      <c r="C417" s="5"/>
      <c r="D417" s="5"/>
      <c r="E417" s="5"/>
      <c r="F417" s="106"/>
      <c r="G417" s="106"/>
      <c r="H417" s="3"/>
      <c r="I417" s="3"/>
      <c r="J417" s="3"/>
      <c r="K417" s="3"/>
      <c r="V417" s="5"/>
      <c r="W417" s="5"/>
      <c r="X417" s="5"/>
      <c r="Y417" s="5"/>
      <c r="Z417" s="5"/>
      <c r="AA417" s="5"/>
      <c r="AB417" s="5"/>
      <c r="AC417" s="106"/>
      <c r="AD417" s="3"/>
      <c r="AE417" s="3"/>
      <c r="AF417" s="3"/>
      <c r="AG417" s="3"/>
    </row>
    <row r="418" spans="2:33">
      <c r="B418" s="5"/>
      <c r="C418" s="5"/>
      <c r="D418" s="5"/>
      <c r="E418" s="5"/>
      <c r="F418" s="106"/>
      <c r="G418" s="106"/>
      <c r="H418" s="3"/>
      <c r="I418" s="3"/>
      <c r="J418" s="3"/>
      <c r="K418" s="3"/>
      <c r="V418" s="5"/>
      <c r="W418" s="5"/>
      <c r="X418" s="5"/>
      <c r="Y418" s="5"/>
      <c r="Z418" s="5"/>
      <c r="AA418" s="5"/>
      <c r="AB418" s="5"/>
      <c r="AC418" s="106"/>
      <c r="AD418" s="3"/>
      <c r="AE418" s="3"/>
      <c r="AF418" s="3"/>
      <c r="AG418" s="3"/>
    </row>
    <row r="419" spans="2:33">
      <c r="B419" s="5"/>
      <c r="C419" s="5"/>
      <c r="D419" s="5"/>
      <c r="E419" s="5"/>
      <c r="F419" s="106"/>
      <c r="G419" s="106"/>
      <c r="H419" s="3"/>
      <c r="I419" s="3"/>
      <c r="J419" s="3"/>
      <c r="K419" s="3"/>
      <c r="V419" s="5"/>
      <c r="W419" s="5"/>
      <c r="X419" s="5"/>
      <c r="Y419" s="5"/>
      <c r="Z419" s="5"/>
      <c r="AA419" s="5"/>
      <c r="AB419" s="5"/>
      <c r="AC419" s="106"/>
      <c r="AD419" s="3"/>
      <c r="AE419" s="3"/>
      <c r="AF419" s="3"/>
      <c r="AG419" s="3"/>
    </row>
    <row r="420" spans="2:33">
      <c r="B420" s="5"/>
      <c r="C420" s="5"/>
      <c r="D420" s="5"/>
      <c r="E420" s="5"/>
      <c r="F420" s="106"/>
      <c r="G420" s="106"/>
      <c r="H420" s="3"/>
      <c r="I420" s="3"/>
      <c r="J420" s="3"/>
      <c r="K420" s="3"/>
      <c r="V420" s="5"/>
      <c r="W420" s="5"/>
      <c r="X420" s="5"/>
      <c r="Y420" s="5"/>
      <c r="Z420" s="5"/>
      <c r="AA420" s="5"/>
      <c r="AB420" s="5"/>
      <c r="AC420" s="106"/>
      <c r="AD420" s="3"/>
      <c r="AE420" s="3"/>
      <c r="AF420" s="3"/>
      <c r="AG420" s="3"/>
    </row>
    <row r="421" spans="2:33">
      <c r="B421" s="5"/>
      <c r="C421" s="5"/>
      <c r="D421" s="5"/>
      <c r="E421" s="5"/>
      <c r="F421" s="106"/>
      <c r="G421" s="106"/>
      <c r="H421" s="3"/>
      <c r="I421" s="3"/>
      <c r="J421" s="3"/>
      <c r="K421" s="3"/>
      <c r="V421" s="5"/>
      <c r="W421" s="5"/>
      <c r="X421" s="5"/>
      <c r="Y421" s="5"/>
      <c r="Z421" s="5"/>
      <c r="AA421" s="5"/>
      <c r="AB421" s="5"/>
      <c r="AC421" s="106"/>
      <c r="AD421" s="3"/>
      <c r="AE421" s="3"/>
      <c r="AF421" s="3"/>
      <c r="AG421" s="3"/>
    </row>
    <row r="422" spans="2:33">
      <c r="B422" s="5"/>
      <c r="C422" s="5"/>
      <c r="D422" s="5"/>
      <c r="E422" s="5"/>
      <c r="F422" s="106"/>
      <c r="G422" s="106"/>
      <c r="H422" s="3"/>
      <c r="I422" s="3"/>
      <c r="J422" s="3"/>
      <c r="K422" s="3"/>
      <c r="V422" s="5"/>
      <c r="W422" s="5"/>
      <c r="X422" s="5"/>
      <c r="Y422" s="5"/>
      <c r="Z422" s="5"/>
      <c r="AA422" s="5"/>
      <c r="AB422" s="5"/>
      <c r="AC422" s="106"/>
      <c r="AD422" s="3"/>
      <c r="AE422" s="3"/>
      <c r="AF422" s="3"/>
      <c r="AG422" s="3"/>
    </row>
    <row r="423" spans="2:33">
      <c r="B423" s="5"/>
      <c r="C423" s="5"/>
      <c r="D423" s="5"/>
      <c r="E423" s="5"/>
      <c r="F423" s="106"/>
      <c r="G423" s="106"/>
      <c r="H423" s="3"/>
      <c r="I423" s="3"/>
      <c r="J423" s="3"/>
      <c r="K423" s="3"/>
      <c r="V423" s="5"/>
      <c r="W423" s="5"/>
      <c r="X423" s="5"/>
      <c r="Y423" s="5"/>
      <c r="Z423" s="5"/>
      <c r="AA423" s="5"/>
      <c r="AB423" s="5"/>
      <c r="AC423" s="106"/>
      <c r="AD423" s="3"/>
      <c r="AE423" s="3"/>
      <c r="AF423" s="3"/>
      <c r="AG423" s="3"/>
    </row>
    <row r="424" spans="2:33" ht="12" customHeight="1">
      <c r="B424" s="5"/>
      <c r="C424" s="5"/>
      <c r="D424" s="5"/>
      <c r="E424" s="5"/>
      <c r="F424" s="106"/>
      <c r="G424" s="106"/>
      <c r="H424" s="3"/>
      <c r="I424" s="3"/>
      <c r="J424" s="3"/>
      <c r="K424" s="3"/>
      <c r="V424" s="5"/>
      <c r="W424" s="5"/>
      <c r="X424" s="5"/>
      <c r="Y424" s="5"/>
      <c r="Z424" s="5"/>
      <c r="AA424" s="5"/>
      <c r="AB424" s="5"/>
      <c r="AC424" s="106"/>
      <c r="AD424" s="3"/>
      <c r="AE424" s="3"/>
      <c r="AF424" s="3"/>
      <c r="AG424" s="3"/>
    </row>
    <row r="425" spans="2:33">
      <c r="B425" s="5"/>
      <c r="C425" s="5"/>
      <c r="D425" s="5"/>
      <c r="E425" s="5"/>
      <c r="F425" s="106"/>
      <c r="G425" s="106"/>
      <c r="H425" s="3"/>
      <c r="I425" s="3"/>
      <c r="J425" s="3"/>
      <c r="K425" s="3"/>
      <c r="V425" s="5"/>
      <c r="W425" s="5"/>
      <c r="X425" s="5"/>
      <c r="Y425" s="5"/>
      <c r="Z425" s="5"/>
      <c r="AA425" s="5"/>
      <c r="AB425" s="5"/>
      <c r="AC425" s="106"/>
      <c r="AD425" s="3"/>
      <c r="AE425" s="3"/>
      <c r="AF425" s="3"/>
      <c r="AG425" s="3"/>
    </row>
    <row r="426" spans="2:33">
      <c r="B426" s="5"/>
      <c r="C426" s="5"/>
      <c r="D426" s="5"/>
      <c r="E426" s="5"/>
      <c r="F426" s="106"/>
      <c r="G426" s="106"/>
      <c r="H426" s="3"/>
      <c r="I426" s="3"/>
      <c r="J426" s="3"/>
      <c r="K426" s="3"/>
      <c r="V426" s="5"/>
      <c r="W426" s="5"/>
      <c r="X426" s="5"/>
      <c r="Y426" s="5"/>
      <c r="Z426" s="5"/>
      <c r="AA426" s="5"/>
      <c r="AB426" s="5"/>
      <c r="AC426" s="106"/>
      <c r="AD426" s="3"/>
      <c r="AE426" s="3"/>
      <c r="AF426" s="3"/>
      <c r="AG426" s="3"/>
    </row>
    <row r="427" spans="2:33">
      <c r="B427" s="5"/>
      <c r="C427" s="5"/>
      <c r="D427" s="5"/>
      <c r="E427" s="5"/>
      <c r="F427" s="106"/>
      <c r="G427" s="106"/>
      <c r="H427" s="3"/>
      <c r="I427" s="3"/>
      <c r="J427" s="3"/>
      <c r="K427" s="3"/>
      <c r="V427" s="5"/>
      <c r="W427" s="5"/>
      <c r="X427" s="5"/>
      <c r="Y427" s="5"/>
      <c r="Z427" s="5"/>
      <c r="AA427" s="5"/>
      <c r="AB427" s="5"/>
      <c r="AC427" s="106"/>
      <c r="AD427" s="3"/>
      <c r="AE427" s="3"/>
      <c r="AF427" s="3"/>
      <c r="AG427" s="3"/>
    </row>
    <row r="428" spans="2:33">
      <c r="B428" s="5"/>
      <c r="C428" s="5"/>
      <c r="D428" s="5"/>
      <c r="E428" s="5"/>
      <c r="F428" s="106"/>
      <c r="G428" s="106"/>
      <c r="H428" s="3"/>
      <c r="I428" s="3"/>
      <c r="J428" s="3"/>
      <c r="K428" s="3"/>
      <c r="V428" s="5"/>
      <c r="W428" s="5"/>
      <c r="X428" s="5"/>
      <c r="Y428" s="5"/>
      <c r="Z428" s="5"/>
      <c r="AA428" s="5"/>
      <c r="AB428" s="5"/>
      <c r="AC428" s="106"/>
      <c r="AD428" s="3"/>
      <c r="AE428" s="3"/>
      <c r="AF428" s="3"/>
      <c r="AG428" s="3"/>
    </row>
    <row r="429" spans="2:33">
      <c r="B429" s="5"/>
      <c r="C429" s="5"/>
      <c r="D429" s="5"/>
      <c r="E429" s="5"/>
      <c r="F429" s="106"/>
      <c r="G429" s="106"/>
      <c r="H429" s="3"/>
      <c r="I429" s="3"/>
      <c r="J429" s="3"/>
      <c r="K429" s="3"/>
      <c r="V429" s="5"/>
      <c r="W429" s="5"/>
      <c r="X429" s="5"/>
      <c r="Y429" s="5"/>
      <c r="Z429" s="5"/>
      <c r="AA429" s="5"/>
      <c r="AB429" s="5"/>
      <c r="AC429" s="5"/>
      <c r="AD429" s="3"/>
      <c r="AE429" s="3"/>
      <c r="AF429" s="3"/>
      <c r="AG429" s="3"/>
    </row>
    <row r="430" spans="2:33">
      <c r="B430" s="5"/>
      <c r="C430" s="5"/>
      <c r="D430" s="5"/>
      <c r="E430" s="5"/>
      <c r="F430" s="106"/>
      <c r="G430" s="106"/>
      <c r="H430" s="3"/>
      <c r="I430" s="3"/>
      <c r="J430" s="3"/>
      <c r="K430" s="3"/>
      <c r="V430" s="5"/>
      <c r="W430" s="5"/>
      <c r="X430" s="5"/>
      <c r="Y430" s="5"/>
      <c r="Z430" s="5"/>
      <c r="AA430" s="5"/>
      <c r="AB430" s="5"/>
      <c r="AC430" s="5"/>
      <c r="AD430" s="3"/>
      <c r="AE430" s="3"/>
      <c r="AF430" s="3"/>
      <c r="AG430" s="3"/>
    </row>
    <row r="431" spans="2:33">
      <c r="B431" s="5"/>
      <c r="C431" s="5"/>
      <c r="D431" s="5"/>
      <c r="E431" s="5"/>
      <c r="F431" s="106"/>
      <c r="G431" s="106"/>
      <c r="H431" s="3"/>
      <c r="I431" s="3"/>
      <c r="J431" s="3"/>
      <c r="K431" s="3"/>
      <c r="V431" s="5"/>
      <c r="W431" s="5"/>
      <c r="X431" s="5"/>
      <c r="Y431" s="5"/>
      <c r="Z431" s="5"/>
      <c r="AA431" s="5"/>
      <c r="AB431" s="5"/>
      <c r="AC431" s="5"/>
      <c r="AD431" s="3"/>
      <c r="AE431" s="3"/>
      <c r="AF431" s="3"/>
      <c r="AG431" s="3"/>
    </row>
    <row r="432" spans="2:33">
      <c r="B432" s="5"/>
      <c r="C432" s="5"/>
      <c r="D432" s="5"/>
      <c r="E432" s="5"/>
      <c r="F432" s="106"/>
      <c r="G432" s="106"/>
      <c r="H432" s="3"/>
      <c r="I432" s="3"/>
      <c r="J432" s="3"/>
      <c r="K432" s="3"/>
      <c r="V432" s="5"/>
      <c r="W432" s="5"/>
      <c r="X432" s="5"/>
      <c r="Y432" s="5"/>
      <c r="Z432" s="5"/>
      <c r="AA432" s="5"/>
      <c r="AB432" s="5"/>
      <c r="AC432" s="5"/>
      <c r="AD432" s="3"/>
      <c r="AE432" s="3"/>
      <c r="AF432" s="3"/>
      <c r="AG432" s="3"/>
    </row>
    <row r="433" spans="2:33">
      <c r="B433" s="5"/>
      <c r="C433" s="5"/>
      <c r="D433" s="5"/>
      <c r="E433" s="5"/>
      <c r="F433" s="106"/>
      <c r="G433" s="106"/>
      <c r="H433" s="3"/>
      <c r="I433" s="3"/>
      <c r="J433" s="3"/>
      <c r="K433" s="3"/>
      <c r="V433" s="5"/>
      <c r="W433" s="5"/>
      <c r="X433" s="5"/>
      <c r="Y433" s="5"/>
      <c r="Z433" s="5"/>
      <c r="AA433" s="5"/>
      <c r="AB433" s="5"/>
      <c r="AC433" s="5"/>
      <c r="AD433" s="3"/>
      <c r="AE433" s="3"/>
      <c r="AF433" s="3"/>
      <c r="AG433" s="3"/>
    </row>
    <row r="434" spans="2:33">
      <c r="B434" s="5"/>
      <c r="C434" s="5"/>
      <c r="D434" s="5"/>
      <c r="E434" s="5"/>
      <c r="F434" s="106"/>
      <c r="G434" s="106"/>
      <c r="H434" s="3"/>
      <c r="I434" s="3"/>
      <c r="J434" s="3"/>
      <c r="K434" s="3"/>
      <c r="V434" s="5"/>
      <c r="W434" s="5"/>
      <c r="X434" s="5"/>
      <c r="Y434" s="5"/>
      <c r="Z434" s="5"/>
      <c r="AA434" s="5"/>
      <c r="AB434" s="5"/>
      <c r="AC434" s="5"/>
      <c r="AD434" s="3"/>
      <c r="AE434" s="3"/>
      <c r="AF434" s="3"/>
      <c r="AG434" s="3"/>
    </row>
    <row r="435" spans="2:33">
      <c r="B435" s="5"/>
      <c r="C435" s="5"/>
      <c r="D435" s="5"/>
      <c r="E435" s="5"/>
      <c r="F435" s="106"/>
      <c r="G435" s="106"/>
      <c r="H435" s="3"/>
      <c r="I435" s="3"/>
      <c r="J435" s="3"/>
      <c r="K435" s="3"/>
      <c r="V435" s="5"/>
      <c r="W435" s="5"/>
      <c r="X435" s="5"/>
      <c r="Y435" s="5"/>
      <c r="Z435" s="5"/>
      <c r="AA435" s="5"/>
      <c r="AB435" s="5"/>
      <c r="AC435" s="5"/>
      <c r="AD435" s="3"/>
      <c r="AE435" s="3"/>
      <c r="AF435" s="3"/>
      <c r="AG435" s="3"/>
    </row>
    <row r="436" spans="2:33">
      <c r="B436" s="5"/>
      <c r="C436" s="5"/>
      <c r="D436" s="5"/>
      <c r="E436" s="5"/>
      <c r="F436" s="106"/>
      <c r="G436" s="106"/>
      <c r="H436" s="3"/>
      <c r="I436" s="3"/>
      <c r="J436" s="3"/>
      <c r="K436" s="3"/>
      <c r="V436" s="5"/>
      <c r="W436" s="5"/>
      <c r="X436" s="5"/>
      <c r="Y436" s="5"/>
      <c r="Z436" s="5"/>
      <c r="AA436" s="5"/>
      <c r="AB436" s="5"/>
      <c r="AC436" s="5"/>
      <c r="AD436" s="3"/>
      <c r="AE436" s="3"/>
      <c r="AF436" s="3"/>
      <c r="AG436" s="3"/>
    </row>
    <row r="437" spans="2:33">
      <c r="B437" s="5"/>
      <c r="C437" s="5"/>
      <c r="D437" s="5"/>
      <c r="E437" s="5"/>
      <c r="F437" s="5"/>
      <c r="G437" s="5"/>
      <c r="H437" s="3"/>
      <c r="I437" s="3"/>
      <c r="J437" s="3"/>
      <c r="K437" s="3"/>
      <c r="V437" s="5"/>
      <c r="W437" s="5"/>
      <c r="X437" s="5"/>
      <c r="Y437" s="5"/>
      <c r="Z437" s="5"/>
      <c r="AA437" s="5"/>
      <c r="AB437" s="5"/>
      <c r="AC437" s="5"/>
      <c r="AD437" s="3"/>
      <c r="AE437" s="3"/>
      <c r="AF437" s="3"/>
      <c r="AG437" s="3"/>
    </row>
    <row r="438" spans="2:33">
      <c r="B438" s="5"/>
      <c r="C438" s="5"/>
      <c r="D438" s="5"/>
      <c r="E438" s="5"/>
      <c r="F438" s="5"/>
      <c r="G438" s="5"/>
      <c r="H438" s="3"/>
      <c r="I438" s="3"/>
      <c r="J438" s="3"/>
      <c r="K438" s="3"/>
      <c r="V438" s="5"/>
      <c r="W438" s="5"/>
      <c r="X438" s="5"/>
      <c r="Y438" s="5"/>
      <c r="Z438" s="5"/>
      <c r="AA438" s="5"/>
      <c r="AB438" s="5"/>
      <c r="AC438" s="5"/>
      <c r="AD438" s="3"/>
      <c r="AE438" s="3"/>
      <c r="AF438" s="3"/>
      <c r="AG438" s="3"/>
    </row>
    <row r="439" spans="2:33">
      <c r="B439" s="5"/>
      <c r="C439" s="5"/>
      <c r="D439" s="5"/>
      <c r="E439" s="5"/>
      <c r="F439" s="5"/>
      <c r="G439" s="5"/>
      <c r="H439" s="3"/>
      <c r="I439" s="3"/>
      <c r="J439" s="3"/>
      <c r="K439" s="3"/>
      <c r="V439" s="5"/>
      <c r="W439" s="5"/>
      <c r="X439" s="5"/>
      <c r="Y439" s="5"/>
      <c r="Z439" s="5"/>
      <c r="AA439" s="5"/>
      <c r="AB439" s="5"/>
      <c r="AC439" s="5"/>
      <c r="AD439" s="3"/>
      <c r="AE439" s="3"/>
      <c r="AF439" s="3"/>
      <c r="AG439" s="3"/>
    </row>
    <row r="440" spans="2:33">
      <c r="B440" s="5"/>
      <c r="C440" s="5"/>
      <c r="D440" s="5"/>
      <c r="E440" s="5"/>
      <c r="F440" s="5"/>
      <c r="G440" s="5"/>
      <c r="H440" s="3"/>
      <c r="I440" s="3"/>
      <c r="J440" s="3"/>
      <c r="K440" s="3"/>
      <c r="V440" s="5"/>
      <c r="W440" s="5"/>
      <c r="X440" s="5"/>
      <c r="Y440" s="5"/>
      <c r="Z440" s="5"/>
      <c r="AA440" s="5"/>
      <c r="AB440" s="5"/>
      <c r="AC440" s="5"/>
      <c r="AD440" s="3"/>
      <c r="AE440" s="3"/>
      <c r="AF440" s="3"/>
      <c r="AG440" s="3"/>
    </row>
    <row r="441" spans="2:33">
      <c r="B441" s="5"/>
      <c r="C441" s="5"/>
      <c r="D441" s="5"/>
      <c r="E441" s="5"/>
      <c r="F441" s="5"/>
      <c r="G441" s="5"/>
      <c r="H441" s="3"/>
      <c r="I441" s="3"/>
      <c r="J441" s="3"/>
      <c r="K441" s="3"/>
      <c r="V441" s="5"/>
      <c r="W441" s="5"/>
      <c r="X441" s="5"/>
      <c r="Y441" s="5"/>
      <c r="Z441" s="5"/>
      <c r="AA441" s="5"/>
      <c r="AB441" s="5"/>
      <c r="AC441" s="5"/>
      <c r="AD441" s="3"/>
      <c r="AE441" s="3"/>
      <c r="AF441" s="3"/>
      <c r="AG441" s="3"/>
    </row>
    <row r="442" spans="2:33">
      <c r="B442" s="5"/>
      <c r="C442" s="5"/>
      <c r="D442" s="5"/>
      <c r="E442" s="5"/>
      <c r="F442" s="5"/>
      <c r="G442" s="5"/>
      <c r="H442" s="3"/>
      <c r="I442" s="3"/>
      <c r="J442" s="3"/>
      <c r="K442" s="3"/>
      <c r="V442" s="5"/>
      <c r="W442" s="5"/>
      <c r="X442" s="5"/>
      <c r="Y442" s="5"/>
      <c r="Z442" s="5"/>
      <c r="AA442" s="5"/>
      <c r="AB442" s="5"/>
      <c r="AC442" s="5"/>
      <c r="AD442" s="3"/>
      <c r="AE442" s="3"/>
      <c r="AF442" s="3"/>
      <c r="AG442" s="3"/>
    </row>
    <row r="443" spans="2:33">
      <c r="B443" s="5"/>
      <c r="C443" s="5"/>
      <c r="D443" s="5"/>
      <c r="E443" s="5"/>
      <c r="F443" s="5"/>
      <c r="G443" s="5"/>
      <c r="H443" s="3"/>
      <c r="I443" s="3"/>
      <c r="J443" s="3"/>
      <c r="K443" s="3"/>
      <c r="V443" s="5"/>
      <c r="W443" s="5"/>
      <c r="X443" s="5"/>
      <c r="Y443" s="5"/>
      <c r="Z443" s="5"/>
      <c r="AA443" s="5"/>
      <c r="AB443" s="5"/>
      <c r="AC443" s="5"/>
      <c r="AD443" s="3"/>
      <c r="AE443" s="3"/>
      <c r="AF443" s="3"/>
      <c r="AG443" s="3"/>
    </row>
    <row r="444" spans="2:33">
      <c r="B444" s="5"/>
      <c r="C444" s="5"/>
      <c r="D444" s="5"/>
      <c r="E444" s="5"/>
      <c r="F444" s="5"/>
      <c r="G444" s="5"/>
      <c r="H444" s="3"/>
      <c r="I444" s="3"/>
      <c r="J444" s="3"/>
      <c r="K444" s="3"/>
      <c r="V444" s="5"/>
      <c r="W444" s="5"/>
      <c r="X444" s="5"/>
      <c r="Y444" s="5"/>
      <c r="Z444" s="5"/>
      <c r="AA444" s="5"/>
      <c r="AB444" s="5"/>
      <c r="AC444" s="5"/>
      <c r="AD444" s="3"/>
      <c r="AE444" s="3"/>
      <c r="AF444" s="3"/>
      <c r="AG444" s="3"/>
    </row>
    <row r="445" spans="2:33">
      <c r="B445" s="5"/>
      <c r="C445" s="5"/>
      <c r="D445" s="5"/>
      <c r="E445" s="5"/>
      <c r="F445" s="5"/>
      <c r="G445" s="5"/>
      <c r="H445" s="3"/>
      <c r="I445" s="3"/>
      <c r="J445" s="3"/>
      <c r="K445" s="3"/>
      <c r="V445" s="5"/>
      <c r="W445" s="5"/>
      <c r="X445" s="5"/>
      <c r="Y445" s="5"/>
      <c r="Z445" s="5"/>
      <c r="AA445" s="5"/>
      <c r="AB445" s="5"/>
      <c r="AC445" s="106"/>
      <c r="AD445" s="3"/>
      <c r="AE445" s="3"/>
      <c r="AF445" s="3"/>
      <c r="AG445" s="3"/>
    </row>
    <row r="446" spans="2:33">
      <c r="B446" s="5"/>
      <c r="C446" s="5"/>
      <c r="D446" s="5"/>
      <c r="E446" s="5"/>
      <c r="F446" s="5"/>
      <c r="G446" s="5"/>
      <c r="H446" s="3"/>
      <c r="I446" s="3"/>
      <c r="J446" s="3"/>
      <c r="K446" s="3"/>
      <c r="V446" s="5"/>
      <c r="W446" s="5"/>
      <c r="X446" s="5"/>
      <c r="Y446" s="5"/>
      <c r="Z446" s="5"/>
      <c r="AA446" s="5"/>
      <c r="AB446" s="5"/>
      <c r="AC446" s="106"/>
      <c r="AD446" s="3"/>
      <c r="AE446" s="3"/>
      <c r="AF446" s="3"/>
      <c r="AG446" s="3"/>
    </row>
    <row r="447" spans="2:33">
      <c r="B447" s="5"/>
      <c r="C447" s="106"/>
      <c r="D447" s="106"/>
      <c r="E447" s="106"/>
      <c r="F447" s="5"/>
      <c r="G447" s="5"/>
      <c r="H447" s="3"/>
      <c r="I447" s="3"/>
      <c r="J447" s="3"/>
      <c r="K447" s="3"/>
      <c r="V447" s="5"/>
      <c r="W447" s="5"/>
      <c r="X447" s="5"/>
      <c r="Y447" s="5"/>
      <c r="Z447" s="5"/>
      <c r="AA447" s="5"/>
      <c r="AB447" s="5"/>
      <c r="AC447" s="106"/>
      <c r="AD447" s="3"/>
      <c r="AE447" s="3"/>
      <c r="AF447" s="3"/>
      <c r="AG447" s="3"/>
    </row>
    <row r="448" spans="2:33">
      <c r="B448" s="5"/>
      <c r="C448" s="106"/>
      <c r="D448" s="106"/>
      <c r="E448" s="106"/>
      <c r="F448" s="5"/>
      <c r="G448" s="5"/>
      <c r="H448" s="3"/>
      <c r="I448" s="3"/>
      <c r="J448" s="3"/>
      <c r="K448" s="3"/>
      <c r="V448" s="5"/>
      <c r="W448" s="5"/>
      <c r="X448" s="5"/>
      <c r="Y448" s="5"/>
      <c r="Z448" s="5"/>
      <c r="AA448" s="5"/>
      <c r="AB448" s="5"/>
      <c r="AC448" s="106"/>
      <c r="AD448" s="3"/>
      <c r="AE448" s="3"/>
      <c r="AF448" s="3"/>
      <c r="AG448" s="3"/>
    </row>
    <row r="449" spans="1:33">
      <c r="A449" s="5"/>
      <c r="B449" s="5"/>
      <c r="C449" s="5"/>
      <c r="D449" s="5"/>
      <c r="E449" s="5"/>
      <c r="F449" s="5"/>
      <c r="G449" s="5"/>
      <c r="H449" s="3"/>
      <c r="I449" s="3"/>
      <c r="J449" s="3"/>
      <c r="K449" s="3"/>
      <c r="V449" s="5"/>
      <c r="W449" s="5"/>
      <c r="X449" s="5"/>
      <c r="Y449" s="5"/>
      <c r="Z449" s="5"/>
      <c r="AA449" s="5"/>
      <c r="AB449" s="5"/>
      <c r="AC449" s="3"/>
      <c r="AD449" s="3"/>
      <c r="AE449" s="3"/>
      <c r="AF449" s="3"/>
      <c r="AG449" s="3"/>
    </row>
    <row r="450" spans="1:33">
      <c r="A450" s="5"/>
      <c r="B450" s="5"/>
      <c r="C450" s="5"/>
      <c r="D450" s="5"/>
      <c r="E450" s="5"/>
      <c r="F450" s="5"/>
      <c r="G450" s="5"/>
      <c r="H450" s="3"/>
      <c r="I450" s="3"/>
      <c r="J450" s="3"/>
      <c r="K450" s="3"/>
      <c r="V450" s="5"/>
      <c r="W450" s="5"/>
      <c r="X450" s="5"/>
      <c r="Y450" s="5"/>
      <c r="Z450" s="5"/>
      <c r="AA450" s="5"/>
      <c r="AB450" s="5"/>
      <c r="AC450" s="3"/>
      <c r="AD450" s="3"/>
      <c r="AE450" s="3"/>
      <c r="AF450" s="3"/>
      <c r="AG450" s="3"/>
    </row>
    <row r="451" spans="1:33">
      <c r="A451" s="5"/>
      <c r="B451" s="5"/>
      <c r="C451" s="5"/>
      <c r="D451" s="5"/>
      <c r="E451" s="5"/>
      <c r="F451" s="5"/>
      <c r="G451" s="5"/>
      <c r="H451" s="3"/>
      <c r="I451" s="3"/>
      <c r="J451" s="3"/>
      <c r="K451" s="3"/>
      <c r="V451" s="5"/>
      <c r="W451" s="5"/>
      <c r="X451" s="5"/>
      <c r="Y451" s="5"/>
      <c r="Z451" s="5"/>
      <c r="AA451" s="5"/>
      <c r="AB451" s="5"/>
      <c r="AC451" s="3"/>
      <c r="AD451" s="3"/>
      <c r="AE451" s="3"/>
      <c r="AF451" s="3"/>
      <c r="AG451" s="3"/>
    </row>
    <row r="452" spans="1:33">
      <c r="A452" s="5"/>
      <c r="B452" s="5"/>
      <c r="C452" s="5"/>
      <c r="D452" s="5"/>
      <c r="E452" s="5"/>
      <c r="F452" s="5"/>
      <c r="G452" s="5"/>
      <c r="H452" s="3"/>
      <c r="I452" s="3"/>
      <c r="J452" s="3"/>
      <c r="K452" s="3"/>
      <c r="V452" s="5"/>
      <c r="W452" s="5"/>
      <c r="X452" s="5"/>
      <c r="Y452" s="5"/>
      <c r="Z452" s="5"/>
      <c r="AA452" s="5"/>
      <c r="AB452" s="5"/>
      <c r="AC452" s="3"/>
      <c r="AD452" s="3"/>
      <c r="AE452" s="3"/>
      <c r="AF452" s="3"/>
      <c r="AG452" s="3"/>
    </row>
    <row r="453" spans="1:33">
      <c r="A453" s="5"/>
      <c r="B453" s="5"/>
      <c r="C453" s="5"/>
      <c r="D453" s="5"/>
      <c r="E453" s="5"/>
      <c r="F453" s="106"/>
      <c r="G453" s="106"/>
      <c r="H453" s="3"/>
      <c r="I453" s="3"/>
      <c r="J453" s="3"/>
      <c r="K453" s="3"/>
      <c r="V453" s="5"/>
      <c r="W453" s="5"/>
      <c r="X453" s="5"/>
      <c r="Y453" s="5"/>
      <c r="Z453" s="5"/>
      <c r="AA453" s="5"/>
      <c r="AB453" s="5"/>
      <c r="AC453" s="3"/>
      <c r="AD453" s="3"/>
      <c r="AE453" s="3"/>
      <c r="AF453" s="3"/>
      <c r="AG453" s="3"/>
    </row>
    <row r="454" spans="1:33">
      <c r="A454" s="5"/>
      <c r="B454" s="5"/>
      <c r="C454" s="5"/>
      <c r="D454" s="5"/>
      <c r="E454" s="5"/>
      <c r="F454" s="106"/>
      <c r="G454" s="106"/>
      <c r="H454" s="3"/>
      <c r="I454" s="3"/>
      <c r="J454" s="3"/>
      <c r="K454" s="3"/>
      <c r="V454" s="5"/>
      <c r="W454" s="5"/>
      <c r="X454" s="5"/>
      <c r="Y454" s="5"/>
      <c r="Z454" s="5"/>
      <c r="AA454" s="5"/>
      <c r="AB454" s="5"/>
      <c r="AC454" s="3"/>
      <c r="AD454" s="3"/>
      <c r="AE454" s="3"/>
      <c r="AF454" s="3"/>
      <c r="AG454" s="3"/>
    </row>
    <row r="455" spans="1:33">
      <c r="A455" s="5"/>
      <c r="B455" s="5"/>
      <c r="C455" s="5"/>
      <c r="D455" s="5"/>
      <c r="E455" s="5"/>
      <c r="F455" s="106"/>
      <c r="G455" s="106"/>
      <c r="H455" s="3"/>
      <c r="I455" s="3"/>
      <c r="J455" s="3"/>
      <c r="K455" s="3"/>
      <c r="Y455" s="3"/>
      <c r="Z455" s="3"/>
      <c r="AA455" s="3"/>
      <c r="AB455" s="3"/>
      <c r="AC455" s="3"/>
      <c r="AD455" s="3"/>
      <c r="AE455" s="3"/>
      <c r="AF455" s="3"/>
      <c r="AG455" s="3"/>
    </row>
    <row r="456" spans="1:33">
      <c r="A456" s="5"/>
      <c r="B456" s="5"/>
      <c r="C456" s="5"/>
      <c r="D456" s="5"/>
      <c r="E456" s="5"/>
      <c r="F456" s="106"/>
      <c r="G456" s="106"/>
      <c r="H456" s="3"/>
      <c r="I456" s="3"/>
      <c r="J456" s="3"/>
      <c r="K456" s="3"/>
      <c r="Y456" s="3"/>
      <c r="Z456" s="3"/>
      <c r="AA456" s="3"/>
      <c r="AB456" s="3"/>
      <c r="AC456" s="3"/>
      <c r="AD456" s="3"/>
      <c r="AE456" s="3"/>
      <c r="AF456" s="3"/>
      <c r="AG456" s="3"/>
    </row>
    <row r="457" spans="1:33">
      <c r="A457" s="5"/>
      <c r="B457" s="5"/>
      <c r="C457" s="5"/>
      <c r="D457" s="5"/>
      <c r="E457" s="5"/>
      <c r="F457" s="106"/>
      <c r="G457" s="3"/>
      <c r="H457" s="3"/>
      <c r="I457" s="3"/>
      <c r="J457" s="3"/>
      <c r="K457" s="3"/>
      <c r="Y457" s="3"/>
      <c r="Z457" s="3"/>
      <c r="AA457" s="3"/>
      <c r="AB457" s="3"/>
      <c r="AC457" s="3"/>
      <c r="AD457" s="3"/>
      <c r="AE457" s="3"/>
      <c r="AF457" s="3"/>
      <c r="AG457" s="3"/>
    </row>
    <row r="458" spans="1:33">
      <c r="A458" s="5"/>
      <c r="B458" s="5"/>
      <c r="C458" s="106"/>
      <c r="D458" s="106"/>
      <c r="E458" s="106"/>
      <c r="F458" s="106"/>
      <c r="G458" s="3"/>
      <c r="H458" s="3"/>
      <c r="I458" s="3"/>
      <c r="J458" s="3"/>
      <c r="K458" s="3"/>
      <c r="Y458" s="3"/>
      <c r="Z458" s="3"/>
      <c r="AA458" s="3"/>
      <c r="AB458" s="3"/>
      <c r="AC458" s="3"/>
      <c r="AD458" s="3"/>
      <c r="AE458" s="3"/>
      <c r="AF458" s="3"/>
      <c r="AG458" s="3"/>
    </row>
    <row r="459" spans="1:33">
      <c r="C459" s="3"/>
      <c r="D459" s="3"/>
      <c r="E459" s="3"/>
      <c r="F459" s="106"/>
      <c r="G459" s="3"/>
      <c r="H459" s="3"/>
      <c r="I459" s="3"/>
      <c r="J459" s="3"/>
      <c r="K459" s="3"/>
      <c r="Y459" s="3"/>
      <c r="Z459" s="3"/>
      <c r="AA459" s="3"/>
      <c r="AB459" s="3"/>
      <c r="AC459" s="3"/>
      <c r="AD459" s="3"/>
      <c r="AE459" s="3"/>
      <c r="AF459" s="3"/>
      <c r="AG459" s="3"/>
    </row>
    <row r="460" spans="1:33">
      <c r="C460" s="3"/>
      <c r="D460" s="3"/>
      <c r="E460" s="3"/>
      <c r="F460" s="106"/>
      <c r="G460" s="3"/>
      <c r="H460" s="3"/>
      <c r="I460" s="3"/>
      <c r="J460" s="3"/>
      <c r="K460" s="3"/>
      <c r="Y460" s="3"/>
      <c r="Z460" s="3"/>
      <c r="AA460" s="3"/>
      <c r="AB460" s="3"/>
      <c r="AC460" s="3"/>
      <c r="AD460" s="3"/>
      <c r="AE460" s="3"/>
      <c r="AF460" s="3"/>
      <c r="AG460" s="3"/>
    </row>
    <row r="461" spans="1:33">
      <c r="C461" s="3"/>
      <c r="D461" s="3"/>
      <c r="E461" s="3"/>
      <c r="F461" s="106"/>
      <c r="G461" s="3"/>
      <c r="H461" s="3"/>
      <c r="I461" s="3"/>
      <c r="J461" s="3"/>
      <c r="K461" s="3"/>
      <c r="Y461" s="3"/>
      <c r="Z461" s="3"/>
      <c r="AA461" s="3"/>
      <c r="AB461" s="3"/>
      <c r="AC461" s="3"/>
      <c r="AD461" s="3"/>
      <c r="AE461" s="3"/>
      <c r="AF461" s="3"/>
      <c r="AG461" s="3"/>
    </row>
    <row r="462" spans="1:33">
      <c r="C462" s="3"/>
      <c r="D462" s="3"/>
      <c r="E462" s="3"/>
      <c r="F462" s="106"/>
      <c r="G462" s="3"/>
      <c r="H462" s="3"/>
      <c r="I462" s="3"/>
      <c r="J462" s="3"/>
      <c r="K462" s="3"/>
      <c r="Y462" s="3"/>
      <c r="Z462" s="3"/>
      <c r="AA462" s="3"/>
      <c r="AB462" s="3"/>
      <c r="AC462" s="3"/>
      <c r="AD462" s="3"/>
      <c r="AE462" s="3"/>
      <c r="AF462" s="3"/>
      <c r="AG462" s="3"/>
    </row>
    <row r="463" spans="1:33">
      <c r="C463" s="3"/>
      <c r="D463" s="3"/>
      <c r="E463" s="3"/>
      <c r="F463" s="106"/>
      <c r="G463" s="3"/>
      <c r="H463" s="3"/>
      <c r="I463" s="3"/>
      <c r="J463" s="3"/>
      <c r="K463" s="3"/>
      <c r="Y463" s="3"/>
      <c r="Z463" s="3"/>
      <c r="AA463" s="3"/>
      <c r="AB463" s="3"/>
      <c r="AC463" s="3"/>
      <c r="AD463" s="3"/>
      <c r="AE463" s="3"/>
      <c r="AF463" s="3"/>
      <c r="AG463" s="3"/>
    </row>
    <row r="464" spans="1:33">
      <c r="C464" s="3"/>
      <c r="D464" s="3"/>
      <c r="E464" s="3"/>
      <c r="F464" s="106"/>
      <c r="G464" s="3"/>
      <c r="H464" s="3"/>
      <c r="I464" s="3"/>
      <c r="J464" s="3"/>
      <c r="K464" s="3"/>
      <c r="Y464" s="3"/>
      <c r="Z464" s="3"/>
      <c r="AA464" s="3"/>
      <c r="AB464" s="3"/>
      <c r="AC464" s="3"/>
      <c r="AD464" s="3"/>
      <c r="AE464" s="3"/>
      <c r="AF464" s="3"/>
      <c r="AG464" s="3"/>
    </row>
    <row r="465" spans="3:33">
      <c r="C465" s="3"/>
      <c r="D465" s="3"/>
      <c r="E465" s="3"/>
      <c r="F465" s="106"/>
      <c r="G465" s="3"/>
      <c r="H465" s="3"/>
      <c r="I465" s="3"/>
      <c r="J465" s="3"/>
      <c r="K465" s="3"/>
      <c r="Y465" s="3"/>
      <c r="Z465" s="3"/>
      <c r="AA465" s="3"/>
      <c r="AB465" s="3"/>
      <c r="AC465" s="3"/>
      <c r="AD465" s="3"/>
      <c r="AE465" s="3"/>
      <c r="AF465" s="3"/>
      <c r="AG465" s="3"/>
    </row>
    <row r="466" spans="3:33">
      <c r="C466" s="3"/>
      <c r="D466" s="3"/>
      <c r="E466" s="3"/>
      <c r="F466" s="106"/>
      <c r="G466" s="3"/>
      <c r="H466" s="3"/>
      <c r="I466" s="3"/>
      <c r="J466" s="3"/>
      <c r="K466" s="3"/>
      <c r="Y466" s="3"/>
      <c r="Z466" s="3"/>
      <c r="AA466" s="3"/>
      <c r="AB466" s="3"/>
      <c r="AC466" s="3"/>
      <c r="AD466" s="3"/>
      <c r="AE466" s="3"/>
      <c r="AF466" s="3"/>
      <c r="AG466" s="3"/>
    </row>
    <row r="467" spans="3:33">
      <c r="C467" s="3"/>
      <c r="D467" s="3"/>
      <c r="E467" s="3"/>
      <c r="F467" s="3"/>
      <c r="G467" s="3"/>
      <c r="H467" s="3"/>
      <c r="I467" s="3"/>
      <c r="J467" s="3"/>
      <c r="K467" s="3"/>
      <c r="Y467" s="3"/>
      <c r="Z467" s="3"/>
      <c r="AA467" s="3"/>
      <c r="AB467" s="3"/>
      <c r="AC467" s="3"/>
      <c r="AD467" s="3"/>
      <c r="AE467" s="3"/>
      <c r="AF467" s="3"/>
      <c r="AG467" s="3"/>
    </row>
    <row r="468" spans="3:33">
      <c r="F468" s="3"/>
      <c r="G468" s="3"/>
      <c r="H468" s="3"/>
      <c r="I468" s="3"/>
    </row>
    <row r="469" spans="3:33">
      <c r="F469" s="3"/>
      <c r="G469" s="3"/>
      <c r="H469" s="3"/>
      <c r="I469" s="3"/>
    </row>
    <row r="470" spans="3:33">
      <c r="F470" s="3"/>
      <c r="G470" s="3"/>
      <c r="H470" s="3"/>
      <c r="I470" s="3"/>
    </row>
    <row r="471" spans="3:33">
      <c r="F471" s="3"/>
      <c r="G471" s="3"/>
      <c r="H471" s="3"/>
      <c r="I471" s="3"/>
    </row>
    <row r="472" spans="3:33">
      <c r="F472" s="3"/>
      <c r="G472" s="3"/>
      <c r="H472" s="3"/>
      <c r="I472" s="3"/>
    </row>
    <row r="473" spans="3:33">
      <c r="F473" s="3"/>
      <c r="G473" s="3"/>
      <c r="H473" s="3"/>
      <c r="I473" s="3"/>
    </row>
    <row r="474" spans="3:33">
      <c r="F474" s="3"/>
      <c r="G474" s="3"/>
      <c r="H474" s="3"/>
      <c r="I474" s="3"/>
    </row>
    <row r="475" spans="3:33">
      <c r="F475" s="3"/>
      <c r="G475" s="3"/>
      <c r="H475" s="3"/>
      <c r="I475" s="3"/>
    </row>
  </sheetData>
  <mergeCells count="320">
    <mergeCell ref="B361:D361"/>
    <mergeCell ref="X361:Z361"/>
    <mergeCell ref="CF361:CH361"/>
    <mergeCell ref="DB361:DD361"/>
    <mergeCell ref="B362:D362"/>
    <mergeCell ref="X362:Z362"/>
    <mergeCell ref="CF362:CH362"/>
    <mergeCell ref="DB362:DD362"/>
    <mergeCell ref="B356:D356"/>
    <mergeCell ref="X356:Z356"/>
    <mergeCell ref="CF356:CH356"/>
    <mergeCell ref="DB356:DD356"/>
    <mergeCell ref="B357:D357"/>
    <mergeCell ref="X357:Z357"/>
    <mergeCell ref="CF357:CH357"/>
    <mergeCell ref="DB357:DD357"/>
    <mergeCell ref="B336:D336"/>
    <mergeCell ref="X336:Z336"/>
    <mergeCell ref="CF336:CH336"/>
    <mergeCell ref="DB336:DD336"/>
    <mergeCell ref="B335:D335"/>
    <mergeCell ref="X335:Z335"/>
    <mergeCell ref="CF335:CH335"/>
    <mergeCell ref="DB335:DD335"/>
    <mergeCell ref="B331:D331"/>
    <mergeCell ref="X331:Z331"/>
    <mergeCell ref="CF331:CH331"/>
    <mergeCell ref="DB331:DD331"/>
    <mergeCell ref="B330:D330"/>
    <mergeCell ref="X330:Z330"/>
    <mergeCell ref="CF330:CH330"/>
    <mergeCell ref="DB330:DD330"/>
    <mergeCell ref="B302:D302"/>
    <mergeCell ref="X302:Z302"/>
    <mergeCell ref="CF302:CH302"/>
    <mergeCell ref="DB302:DD302"/>
    <mergeCell ref="G295:G296"/>
    <mergeCell ref="B301:D301"/>
    <mergeCell ref="X301:Z301"/>
    <mergeCell ref="CF301:CH301"/>
    <mergeCell ref="DB301:DD301"/>
    <mergeCell ref="B283:D283"/>
    <mergeCell ref="X283:Z283"/>
    <mergeCell ref="CF283:CH283"/>
    <mergeCell ref="DB283:DD283"/>
    <mergeCell ref="B282:D282"/>
    <mergeCell ref="X282:Z282"/>
    <mergeCell ref="CF282:CH282"/>
    <mergeCell ref="DB282:DD282"/>
    <mergeCell ref="B276:C276"/>
    <mergeCell ref="G276:H276"/>
    <mergeCell ref="X276:Y276"/>
    <mergeCell ref="CF276:CG276"/>
    <mergeCell ref="DB276:DC276"/>
    <mergeCell ref="G274:J274"/>
    <mergeCell ref="B275:C275"/>
    <mergeCell ref="X275:Y275"/>
    <mergeCell ref="CF275:CG275"/>
    <mergeCell ref="DB275:DC275"/>
    <mergeCell ref="B270:G270"/>
    <mergeCell ref="X270:AC270"/>
    <mergeCell ref="CF270:CK270"/>
    <mergeCell ref="DB270:DG270"/>
    <mergeCell ref="H260:K269"/>
    <mergeCell ref="AD260:AG269"/>
    <mergeCell ref="CL260:CO269"/>
    <mergeCell ref="DH260:DK269"/>
    <mergeCell ref="H259:K259"/>
    <mergeCell ref="AD259:AG259"/>
    <mergeCell ref="CL259:CO259"/>
    <mergeCell ref="DH259:DK259"/>
    <mergeCell ref="DC256:DD256"/>
    <mergeCell ref="DE256:DG256"/>
    <mergeCell ref="C256:D256"/>
    <mergeCell ref="E256:G256"/>
    <mergeCell ref="Y256:Z256"/>
    <mergeCell ref="AA256:AC256"/>
    <mergeCell ref="CG256:CH256"/>
    <mergeCell ref="CI256:CK256"/>
    <mergeCell ref="B255:G255"/>
    <mergeCell ref="X255:AC255"/>
    <mergeCell ref="CF255:CK255"/>
    <mergeCell ref="DB255:DG255"/>
    <mergeCell ref="D253:I253"/>
    <mergeCell ref="Z253:AE253"/>
    <mergeCell ref="CH253:CM253"/>
    <mergeCell ref="DD253:DI253"/>
    <mergeCell ref="J241:J252"/>
    <mergeCell ref="AF241:AF252"/>
    <mergeCell ref="CN241:CN252"/>
    <mergeCell ref="DJ241:DJ252"/>
    <mergeCell ref="CI239:CJ239"/>
    <mergeCell ref="CK239:CM239"/>
    <mergeCell ref="DE239:DF239"/>
    <mergeCell ref="DG239:DI239"/>
    <mergeCell ref="DB238:DC240"/>
    <mergeCell ref="DD238:DI238"/>
    <mergeCell ref="B238:C240"/>
    <mergeCell ref="D238:I238"/>
    <mergeCell ref="X238:Y240"/>
    <mergeCell ref="Z238:AE238"/>
    <mergeCell ref="CF238:CG240"/>
    <mergeCell ref="CH238:CM238"/>
    <mergeCell ref="E239:F239"/>
    <mergeCell ref="G239:I239"/>
    <mergeCell ref="AA239:AB239"/>
    <mergeCell ref="AC239:AE239"/>
    <mergeCell ref="B237:I237"/>
    <mergeCell ref="X237:AE237"/>
    <mergeCell ref="CF237:CM237"/>
    <mergeCell ref="DB237:DI237"/>
    <mergeCell ref="AF221:AF234"/>
    <mergeCell ref="AG221:AG234"/>
    <mergeCell ref="DJ221:DJ234"/>
    <mergeCell ref="DK221:DK234"/>
    <mergeCell ref="CH218:CM219"/>
    <mergeCell ref="CN218:CO219"/>
    <mergeCell ref="CP218:CP220"/>
    <mergeCell ref="DD218:DI219"/>
    <mergeCell ref="DJ218:DK219"/>
    <mergeCell ref="DL218:DL220"/>
    <mergeCell ref="D218:I219"/>
    <mergeCell ref="J218:K219"/>
    <mergeCell ref="L218:L220"/>
    <mergeCell ref="Z218:AE219"/>
    <mergeCell ref="AF218:AG219"/>
    <mergeCell ref="AH218:AH220"/>
    <mergeCell ref="D217:K217"/>
    <mergeCell ref="Z217:AG217"/>
    <mergeCell ref="CH217:CO217"/>
    <mergeCell ref="DD217:DK217"/>
    <mergeCell ref="AF203:AF216"/>
    <mergeCell ref="AG203:AG216"/>
    <mergeCell ref="DJ203:DJ216"/>
    <mergeCell ref="DK203:DK216"/>
    <mergeCell ref="DJ200:DK201"/>
    <mergeCell ref="DL200:DL202"/>
    <mergeCell ref="CH200:CM201"/>
    <mergeCell ref="CN200:CO201"/>
    <mergeCell ref="CP200:CP202"/>
    <mergeCell ref="DB200:DB202"/>
    <mergeCell ref="DC200:DC202"/>
    <mergeCell ref="DD200:DI201"/>
    <mergeCell ref="Y200:Y202"/>
    <mergeCell ref="Z200:AE201"/>
    <mergeCell ref="AF200:AG201"/>
    <mergeCell ref="AH200:AH202"/>
    <mergeCell ref="CF200:CF202"/>
    <mergeCell ref="CG200:CG202"/>
    <mergeCell ref="B200:B202"/>
    <mergeCell ref="C200:C202"/>
    <mergeCell ref="D200:I201"/>
    <mergeCell ref="J200:K201"/>
    <mergeCell ref="L200:L202"/>
    <mergeCell ref="X200:X202"/>
    <mergeCell ref="DB199:DC199"/>
    <mergeCell ref="DD199:DK199"/>
    <mergeCell ref="B199:C199"/>
    <mergeCell ref="D199:K199"/>
    <mergeCell ref="X199:Y199"/>
    <mergeCell ref="Z199:AG199"/>
    <mergeCell ref="CF199:CG199"/>
    <mergeCell ref="CH199:CO199"/>
    <mergeCell ref="AB185:AB195"/>
    <mergeCell ref="DF185:DF195"/>
    <mergeCell ref="B198:K198"/>
    <mergeCell ref="X198:AG198"/>
    <mergeCell ref="CF198:CO198"/>
    <mergeCell ref="DB198:DK198"/>
    <mergeCell ref="AB172:AB182"/>
    <mergeCell ref="DF172:DF182"/>
    <mergeCell ref="D183:F183"/>
    <mergeCell ref="Z183:AB183"/>
    <mergeCell ref="CH183:CJ183"/>
    <mergeCell ref="DD183:DF183"/>
    <mergeCell ref="DB170:DC170"/>
    <mergeCell ref="DD170:DF170"/>
    <mergeCell ref="B170:C170"/>
    <mergeCell ref="D170:F170"/>
    <mergeCell ref="X170:Y170"/>
    <mergeCell ref="Z170:AB170"/>
    <mergeCell ref="CF170:CG170"/>
    <mergeCell ref="CH170:CJ170"/>
    <mergeCell ref="B169:F169"/>
    <mergeCell ref="X169:AB169"/>
    <mergeCell ref="CF169:CJ169"/>
    <mergeCell ref="DB169:DF169"/>
    <mergeCell ref="E148:E166"/>
    <mergeCell ref="AA148:AA166"/>
    <mergeCell ref="CI148:CI166"/>
    <mergeCell ref="DE148:DE166"/>
    <mergeCell ref="CF146:CF147"/>
    <mergeCell ref="CG146:CH146"/>
    <mergeCell ref="CI146:CI147"/>
    <mergeCell ref="DB146:DB147"/>
    <mergeCell ref="DC146:DD146"/>
    <mergeCell ref="DE146:DE147"/>
    <mergeCell ref="B146:B147"/>
    <mergeCell ref="C146:D146"/>
    <mergeCell ref="E146:E147"/>
    <mergeCell ref="X146:X147"/>
    <mergeCell ref="Y146:Z146"/>
    <mergeCell ref="AA146:AA147"/>
    <mergeCell ref="B145:E145"/>
    <mergeCell ref="X145:AA145"/>
    <mergeCell ref="CF145:CI145"/>
    <mergeCell ref="DB145:DE145"/>
    <mergeCell ref="E131:E143"/>
    <mergeCell ref="AA131:AA143"/>
    <mergeCell ref="CI131:CI143"/>
    <mergeCell ref="DE131:DE143"/>
    <mergeCell ref="CF129:CF130"/>
    <mergeCell ref="CG129:CH129"/>
    <mergeCell ref="CI129:CI130"/>
    <mergeCell ref="DB129:DB130"/>
    <mergeCell ref="DC129:DD129"/>
    <mergeCell ref="DE129:DE130"/>
    <mergeCell ref="B129:B130"/>
    <mergeCell ref="C129:D129"/>
    <mergeCell ref="E129:E130"/>
    <mergeCell ref="X129:X130"/>
    <mergeCell ref="Y129:Z129"/>
    <mergeCell ref="AA129:AA130"/>
    <mergeCell ref="B128:E128"/>
    <mergeCell ref="X128:AA128"/>
    <mergeCell ref="CF128:CI128"/>
    <mergeCell ref="DB128:DE128"/>
    <mergeCell ref="B101:D101"/>
    <mergeCell ref="X101:Z101"/>
    <mergeCell ref="CF101:CH101"/>
    <mergeCell ref="DB101:DD101"/>
    <mergeCell ref="B75:B76"/>
    <mergeCell ref="X75:X76"/>
    <mergeCell ref="CF75:CF76"/>
    <mergeCell ref="DB75:DB76"/>
    <mergeCell ref="B74:D74"/>
    <mergeCell ref="X74:Z74"/>
    <mergeCell ref="CF74:CH74"/>
    <mergeCell ref="DB74:DD74"/>
    <mergeCell ref="CF67:CF69"/>
    <mergeCell ref="CG67:CG69"/>
    <mergeCell ref="CH67:CH69"/>
    <mergeCell ref="DB67:DB69"/>
    <mergeCell ref="DC67:DC69"/>
    <mergeCell ref="DD67:DD69"/>
    <mergeCell ref="B67:B69"/>
    <mergeCell ref="C67:C69"/>
    <mergeCell ref="D67:D69"/>
    <mergeCell ref="X67:X69"/>
    <mergeCell ref="Y67:Y69"/>
    <mergeCell ref="Z67:Z69"/>
    <mergeCell ref="B66:D66"/>
    <mergeCell ref="X66:Z66"/>
    <mergeCell ref="CF66:CH66"/>
    <mergeCell ref="DB66:DD66"/>
    <mergeCell ref="B64:P64"/>
    <mergeCell ref="X64:AL64"/>
    <mergeCell ref="CF64:CT64"/>
    <mergeCell ref="DB64:DL64"/>
    <mergeCell ref="DB46:DB48"/>
    <mergeCell ref="DC46:DC48"/>
    <mergeCell ref="DD46:DD48"/>
    <mergeCell ref="DL46:DL57"/>
    <mergeCell ref="Z46:Z48"/>
    <mergeCell ref="AH46:AH57"/>
    <mergeCell ref="CF46:CF48"/>
    <mergeCell ref="CG46:CG48"/>
    <mergeCell ref="CH46:CH48"/>
    <mergeCell ref="CP46:CP57"/>
    <mergeCell ref="B46:B48"/>
    <mergeCell ref="C46:C48"/>
    <mergeCell ref="D46:D48"/>
    <mergeCell ref="L46:L57"/>
    <mergeCell ref="X46:X48"/>
    <mergeCell ref="Y46:Y48"/>
    <mergeCell ref="B45:D45"/>
    <mergeCell ref="X45:Z45"/>
    <mergeCell ref="CF45:CH45"/>
    <mergeCell ref="DB45:DD45"/>
    <mergeCell ref="B43:Q43"/>
    <mergeCell ref="X43:AM43"/>
    <mergeCell ref="CF43:CU43"/>
    <mergeCell ref="DB43:DL43"/>
    <mergeCell ref="AT9:BH9"/>
    <mergeCell ref="CG9:CG10"/>
    <mergeCell ref="CH9:CH10"/>
    <mergeCell ref="CI9:CI10"/>
    <mergeCell ref="CJ9:CJ10"/>
    <mergeCell ref="DC9:DC10"/>
    <mergeCell ref="C9:C10"/>
    <mergeCell ref="D9:D10"/>
    <mergeCell ref="E9:E10"/>
    <mergeCell ref="F9:F10"/>
    <mergeCell ref="Y9:Y10"/>
    <mergeCell ref="CF8:CF10"/>
    <mergeCell ref="CG8:CJ8"/>
    <mergeCell ref="DB8:DB10"/>
    <mergeCell ref="DC8:DD8"/>
    <mergeCell ref="DE8:DF8"/>
    <mergeCell ref="DD9:DD10"/>
    <mergeCell ref="DE9:DE10"/>
    <mergeCell ref="DF9:DF10"/>
    <mergeCell ref="B8:B10"/>
    <mergeCell ref="C8:D8"/>
    <mergeCell ref="E8:F8"/>
    <mergeCell ref="X8:X10"/>
    <mergeCell ref="Y8:Z8"/>
    <mergeCell ref="AA8:AB8"/>
    <mergeCell ref="Z9:Z10"/>
    <mergeCell ref="AA9:AA10"/>
    <mergeCell ref="AB9:AB10"/>
    <mergeCell ref="B7:F7"/>
    <mergeCell ref="X7:AB7"/>
    <mergeCell ref="CF7:CJ7"/>
    <mergeCell ref="DB7:DF7"/>
    <mergeCell ref="A3:B3"/>
    <mergeCell ref="W3:X3"/>
    <mergeCell ref="AR3:AS3"/>
    <mergeCell ref="CF3:CG3"/>
    <mergeCell ref="DB3:DC3"/>
  </mergeCells>
  <dataValidations count="2">
    <dataValidation type="list" allowBlank="1" showInputMessage="1" showErrorMessage="1" sqref="BM23">
      <formula1>$BM$10:$BY$10</formula1>
    </dataValidation>
    <dataValidation type="list" allowBlank="1" showInputMessage="1" showErrorMessage="1" sqref="BK11:BK21">
      <formula1>services.variable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Sikirica</dc:creator>
  <cp:lastModifiedBy>Mladen Sikirica</cp:lastModifiedBy>
  <dcterms:created xsi:type="dcterms:W3CDTF">2024-03-21T09:47:42Z</dcterms:created>
  <dcterms:modified xsi:type="dcterms:W3CDTF">2024-03-21T10:04:43Z</dcterms:modified>
</cp:coreProperties>
</file>